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85" yWindow="570" windowWidth="21750" windowHeight="6030"/>
  </bookViews>
  <sheets>
    <sheet name="Rekapitulace stavby" sheetId="1" r:id="rId1"/>
    <sheet name="SO 02 - D.1.1 - STAVBA" sheetId="2" r:id="rId2"/>
    <sheet name="SO 02-D2 - Přípojka kanal..." sheetId="3" r:id="rId3"/>
    <sheet name="SO 02-PS - strojní vybave..." sheetId="4" r:id="rId4"/>
    <sheet name="SO 03-D.1.1 -  architek.-..." sheetId="5" r:id="rId5"/>
    <sheet name="SO 03-D.1.4 EL - část ele..." sheetId="6" r:id="rId6"/>
    <sheet name="VON etapa1 - vedlejší a o..." sheetId="7" r:id="rId7"/>
    <sheet name="Pokyny pro vyplnění" sheetId="8" r:id="rId8"/>
  </sheets>
  <definedNames>
    <definedName name="_xlnm._FilterDatabase" localSheetId="1" hidden="1">'SO 02 - D.1.1 - STAVBA'!$C$96:$K$278</definedName>
    <definedName name="_xlnm._FilterDatabase" localSheetId="2" hidden="1">'SO 02-D2 - Přípojka kanal...'!$C$95:$K$386</definedName>
    <definedName name="_xlnm._FilterDatabase" localSheetId="3" hidden="1">'SO 02-PS - strojní vybave...'!$C$86:$K$93</definedName>
    <definedName name="_xlnm._FilterDatabase" localSheetId="4" hidden="1">'SO 03-D.1.1 -  architek.-...'!$C$94:$K$214</definedName>
    <definedName name="_xlnm._FilterDatabase" localSheetId="5" hidden="1">'SO 03-D.1.4 EL - část ele...'!$C$86:$K$91</definedName>
    <definedName name="_xlnm._FilterDatabase" localSheetId="6" hidden="1">'VON etapa1 - vedlejší a o...'!$C$82:$K$117</definedName>
    <definedName name="_xlnm.Print_Titles" localSheetId="0">'Rekapitulace stavby'!$52:$52</definedName>
    <definedName name="_xlnm.Print_Titles" localSheetId="1">'SO 02 - D.1.1 - STAVBA'!$96:$96</definedName>
    <definedName name="_xlnm.Print_Titles" localSheetId="2">'SO 02-D2 - Přípojka kanal...'!$95:$95</definedName>
    <definedName name="_xlnm.Print_Titles" localSheetId="3">'SO 02-PS - strojní vybave...'!$86:$86</definedName>
    <definedName name="_xlnm.Print_Titles" localSheetId="4">'SO 03-D.1.1 -  architek.-...'!$94:$94</definedName>
    <definedName name="_xlnm.Print_Titles" localSheetId="5">'SO 03-D.1.4 EL - část ele...'!$86:$86</definedName>
    <definedName name="_xlnm.Print_Titles" localSheetId="6">'VON etapa1 - vedlejší a o...'!$82:$82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1">'SO 02 - D.1.1 - STAVBA'!$C$4:$J$41,'SO 02 - D.1.1 - STAVBA'!$C$47:$J$76,'SO 02 - D.1.1 - STAVBA'!$C$82:$K$278</definedName>
    <definedName name="_xlnm.Print_Area" localSheetId="2">'SO 02-D2 - Přípojka kanal...'!$C$4:$J$41,'SO 02-D2 - Přípojka kanal...'!$C$47:$J$75,'SO 02-D2 - Přípojka kanal...'!$C$81:$K$386</definedName>
    <definedName name="_xlnm.Print_Area" localSheetId="3">'SO 02-PS - strojní vybave...'!$C$4:$J$41,'SO 02-PS - strojní vybave...'!$C$47:$J$66,'SO 02-PS - strojní vybave...'!$C$72:$K$93</definedName>
    <definedName name="_xlnm.Print_Area" localSheetId="4">'SO 03-D.1.1 -  architek.-...'!$C$4:$J$41,'SO 03-D.1.1 -  architek.-...'!$C$47:$J$74,'SO 03-D.1.1 -  architek.-...'!$C$80:$K$214</definedName>
    <definedName name="_xlnm.Print_Area" localSheetId="5">'SO 03-D.1.4 EL - část ele...'!$C$4:$J$41,'SO 03-D.1.4 EL - část ele...'!$C$47:$J$66,'SO 03-D.1.4 EL - část ele...'!$C$72:$K$91</definedName>
    <definedName name="_xlnm.Print_Area" localSheetId="6">'VON etapa1 - vedlejší a o...'!$C$4:$J$39,'VON etapa1 - vedlejší a o...'!$C$45:$J$64,'VON etapa1 - vedlejší a o...'!$C$70:$K$117</definedName>
  </definedNames>
  <calcPr calcId="125725"/>
</workbook>
</file>

<file path=xl/calcChain.xml><?xml version="1.0" encoding="utf-8"?>
<calcChain xmlns="http://schemas.openxmlformats.org/spreadsheetml/2006/main">
  <c r="J37" i="7"/>
  <c r="J36"/>
  <c r="AY62" i="1" s="1"/>
  <c r="J35" i="7"/>
  <c r="AX62" i="1" s="1"/>
  <c r="BI116" i="7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 s="1"/>
  <c r="J17"/>
  <c r="J12"/>
  <c r="J52" s="1"/>
  <c r="E7"/>
  <c r="E73" s="1"/>
  <c r="J39" i="6"/>
  <c r="J38"/>
  <c r="AY61" i="1"/>
  <c r="J37" i="6"/>
  <c r="AX61" i="1"/>
  <c r="BI90" i="6"/>
  <c r="BH90"/>
  <c r="BG90"/>
  <c r="BF90"/>
  <c r="T90"/>
  <c r="T89"/>
  <c r="T88" s="1"/>
  <c r="T87" s="1"/>
  <c r="R90"/>
  <c r="R89"/>
  <c r="R88" s="1"/>
  <c r="R87" s="1"/>
  <c r="P90"/>
  <c r="P89"/>
  <c r="P88" s="1"/>
  <c r="P87" s="1"/>
  <c r="AU61" i="1" s="1"/>
  <c r="J84" i="6"/>
  <c r="J83"/>
  <c r="F83"/>
  <c r="F81"/>
  <c r="E79"/>
  <c r="J59"/>
  <c r="J58"/>
  <c r="F58"/>
  <c r="F56"/>
  <c r="E54"/>
  <c r="J20"/>
  <c r="E20"/>
  <c r="F59" s="1"/>
  <c r="J19"/>
  <c r="J14"/>
  <c r="J56" s="1"/>
  <c r="E7"/>
  <c r="E75" s="1"/>
  <c r="J39" i="5"/>
  <c r="J38"/>
  <c r="AY60" i="1" s="1"/>
  <c r="J37" i="5"/>
  <c r="AX60" i="1" s="1"/>
  <c r="BI212" i="5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T190"/>
  <c r="R191"/>
  <c r="R190" s="1"/>
  <c r="P191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 s="1"/>
  <c r="J19"/>
  <c r="J14"/>
  <c r="J89" s="1"/>
  <c r="E7"/>
  <c r="E50" s="1"/>
  <c r="J39" i="4"/>
  <c r="J38"/>
  <c r="AY58" i="1" s="1"/>
  <c r="J37" i="4"/>
  <c r="AX58" i="1" s="1"/>
  <c r="BI92" i="4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 s="1"/>
  <c r="J19"/>
  <c r="J14"/>
  <c r="J81" s="1"/>
  <c r="E7"/>
  <c r="E75" s="1"/>
  <c r="J39" i="3"/>
  <c r="J38"/>
  <c r="AY57" i="1"/>
  <c r="J37" i="3"/>
  <c r="AX57" i="1"/>
  <c r="BI384" i="3"/>
  <c r="BH384"/>
  <c r="BG384"/>
  <c r="BF384"/>
  <c r="T384"/>
  <c r="R384"/>
  <c r="P384"/>
  <c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R374"/>
  <c r="P374"/>
  <c r="BI369"/>
  <c r="BH369"/>
  <c r="BG369"/>
  <c r="BF369"/>
  <c r="T369"/>
  <c r="T368"/>
  <c r="R369"/>
  <c r="R368" s="1"/>
  <c r="P369"/>
  <c r="P368" s="1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0"/>
  <c r="BH260"/>
  <c r="BG260"/>
  <c r="BF260"/>
  <c r="T260"/>
  <c r="T259" s="1"/>
  <c r="R260"/>
  <c r="R259" s="1"/>
  <c r="P260"/>
  <c r="P259" s="1"/>
  <c r="BI256"/>
  <c r="BH256"/>
  <c r="BG256"/>
  <c r="BF256"/>
  <c r="T256"/>
  <c r="T255" s="1"/>
  <c r="R256"/>
  <c r="R255" s="1"/>
  <c r="P256"/>
  <c r="P255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 s="1"/>
  <c r="J19"/>
  <c r="J14"/>
  <c r="J56" s="1"/>
  <c r="E7"/>
  <c r="E84"/>
  <c r="J39" i="2"/>
  <c r="J38"/>
  <c r="AY56" i="1" s="1"/>
  <c r="J37" i="2"/>
  <c r="AX56" i="1" s="1"/>
  <c r="BI276" i="2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T243" s="1"/>
  <c r="R244"/>
  <c r="R243"/>
  <c r="P244"/>
  <c r="P243" s="1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T110" s="1"/>
  <c r="R111"/>
  <c r="R110"/>
  <c r="P111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 s="1"/>
  <c r="J19"/>
  <c r="J14"/>
  <c r="J56" s="1"/>
  <c r="E7"/>
  <c r="E85" s="1"/>
  <c r="L50" i="1"/>
  <c r="AM50"/>
  <c r="AM49"/>
  <c r="L49"/>
  <c r="AM47"/>
  <c r="L47"/>
  <c r="L45"/>
  <c r="L44"/>
  <c r="J268" i="2"/>
  <c r="BK171"/>
  <c r="J206"/>
  <c r="BK111"/>
  <c r="J236"/>
  <c r="BK190"/>
  <c r="J134"/>
  <c r="BK201"/>
  <c r="BK196" i="3"/>
  <c r="BK344"/>
  <c r="J158"/>
  <c r="J99"/>
  <c r="BK322"/>
  <c r="J267"/>
  <c r="BK216"/>
  <c r="J90" i="4"/>
  <c r="BK206" i="5"/>
  <c r="BK117"/>
  <c r="BK133"/>
  <c r="J196"/>
  <c r="J86" i="7"/>
  <c r="J105"/>
  <c r="J374" i="3"/>
  <c r="BK307"/>
  <c r="J203"/>
  <c r="J358"/>
  <c r="BK300"/>
  <c r="J279"/>
  <c r="BK150"/>
  <c r="BK338"/>
  <c r="J260"/>
  <c r="BK203"/>
  <c r="BK162"/>
  <c r="J142" i="5"/>
  <c r="J106"/>
  <c r="J153"/>
  <c r="F36" i="6"/>
  <c r="BA61" i="1" s="1"/>
  <c r="J112" i="7"/>
  <c r="BK268" i="2"/>
  <c r="J226"/>
  <c r="J182"/>
  <c r="BK107"/>
  <c r="J272"/>
  <c r="J233"/>
  <c r="BK104"/>
  <c r="J310" i="3"/>
  <c r="BK220"/>
  <c r="J324"/>
  <c r="J172"/>
  <c r="J362"/>
  <c r="J378"/>
  <c r="J350"/>
  <c r="BK316"/>
  <c r="J291"/>
  <c r="J275"/>
  <c r="BK235"/>
  <c r="J196"/>
  <c r="BK172"/>
  <c r="BK107"/>
  <c r="J172" i="5"/>
  <c r="BK156"/>
  <c r="BK212"/>
  <c r="BK121"/>
  <c r="BK142"/>
  <c r="BK125"/>
  <c r="F39" i="6"/>
  <c r="BD61" i="1"/>
  <c r="BK154" i="2"/>
  <c r="BK222"/>
  <c r="BK186"/>
  <c r="J157"/>
  <c r="J104"/>
  <c r="BK254"/>
  <c r="J142"/>
  <c r="BK218"/>
  <c r="J171"/>
  <c r="J163"/>
  <c r="J149"/>
  <c r="J384" i="3"/>
  <c r="BK313"/>
  <c r="J205"/>
  <c r="J316"/>
  <c r="BK137"/>
  <c r="BK330"/>
  <c r="J230"/>
  <c r="BK384"/>
  <c r="BK295"/>
  <c r="J213"/>
  <c r="BK115"/>
  <c r="J191" i="5"/>
  <c r="BK106"/>
  <c r="J160"/>
  <c r="BK180"/>
  <c r="BK129"/>
  <c r="J102"/>
  <c r="BK191"/>
  <c r="BK145"/>
  <c r="BK116" i="7"/>
  <c r="BK103"/>
  <c r="J97"/>
  <c r="J244" i="2"/>
  <c r="BK100"/>
  <c r="BK264"/>
  <c r="J218"/>
  <c r="BK134"/>
  <c r="BK260"/>
  <c r="BK226"/>
  <c r="J178"/>
  <c r="J380" i="3"/>
  <c r="BK267"/>
  <c r="BK125"/>
  <c r="BK319"/>
  <c r="J134"/>
  <c r="J216"/>
  <c r="BK165"/>
  <c r="J330"/>
  <c r="J241"/>
  <c r="BK134"/>
  <c r="BK153" i="5"/>
  <c r="J212"/>
  <c r="BK149"/>
  <c r="BK112" i="7"/>
  <c r="BK99"/>
  <c r="J101"/>
  <c r="BK350" i="3"/>
  <c r="J271"/>
  <c r="BK182"/>
  <c r="BK129"/>
  <c r="J338"/>
  <c r="BK245"/>
  <c r="J119"/>
  <c r="J313"/>
  <c r="BK90" i="4"/>
  <c r="BK160" i="5"/>
  <c r="J209"/>
  <c r="J165"/>
  <c r="J206"/>
  <c r="J110"/>
  <c r="BK105" i="7"/>
  <c r="J240" i="2"/>
  <c r="J152"/>
  <c r="J276"/>
  <c r="J249"/>
  <c r="J201"/>
  <c r="BK249"/>
  <c r="J196"/>
  <c r="BK124"/>
  <c r="BK174"/>
  <c r="BK342" i="3"/>
  <c r="BK256"/>
  <c r="BK154"/>
  <c r="J103"/>
  <c r="J319"/>
  <c r="J226"/>
  <c r="J129"/>
  <c r="J92" i="4"/>
  <c r="J187" i="5"/>
  <c r="J117"/>
  <c r="BK90" i="6"/>
  <c r="J99" i="7"/>
  <c r="J95"/>
  <c r="BK88"/>
  <c r="BK252" i="2"/>
  <c r="BK206"/>
  <c r="J124"/>
  <c r="BK244"/>
  <c r="BK210"/>
  <c r="J166"/>
  <c r="J120"/>
  <c r="AS55" i="1"/>
  <c r="BK152" i="2"/>
  <c r="J132"/>
  <c r="BK358" i="3"/>
  <c r="BK279"/>
  <c r="J150"/>
  <c r="J342"/>
  <c r="J179"/>
  <c r="BK111"/>
  <c r="BK310"/>
  <c r="BK249"/>
  <c r="J176"/>
  <c r="J344"/>
  <c r="BK271"/>
  <c r="J165"/>
  <c r="BK92" i="4"/>
  <c r="BK168" i="5"/>
  <c r="J137"/>
  <c r="J200"/>
  <c r="J125"/>
  <c r="J145"/>
  <c r="BK209"/>
  <c r="BK175"/>
  <c r="F38" i="6"/>
  <c r="BC61" i="1" s="1"/>
  <c r="J116" i="7"/>
  <c r="BK214" i="2"/>
  <c r="J254"/>
  <c r="BK178"/>
  <c r="BK276"/>
  <c r="J252"/>
  <c r="BK204"/>
  <c r="BK157"/>
  <c r="J369" i="3"/>
  <c r="J300"/>
  <c r="BK158"/>
  <c r="BK287"/>
  <c r="J115"/>
  <c r="BK354"/>
  <c r="BK380"/>
  <c r="J304"/>
  <c r="J190"/>
  <c r="BK196" i="5"/>
  <c r="J121"/>
  <c r="J180"/>
  <c r="J98"/>
  <c r="BK101" i="7"/>
  <c r="BK86"/>
  <c r="J111" i="2"/>
  <c r="BK333" i="3"/>
  <c r="BK241"/>
  <c r="BK190"/>
  <c r="J107"/>
  <c r="J327"/>
  <c r="BK213"/>
  <c r="BK369"/>
  <c r="J287"/>
  <c r="J220"/>
  <c r="J149" i="5"/>
  <c r="BK183"/>
  <c r="BK137"/>
  <c r="BK172"/>
  <c r="J90" i="6"/>
  <c r="J91" i="7"/>
  <c r="J190" i="2"/>
  <c r="BK120"/>
  <c r="J260"/>
  <c r="J214"/>
  <c r="BK130"/>
  <c r="J174"/>
  <c r="J204"/>
  <c r="BK378" i="3"/>
  <c r="BK275"/>
  <c r="J169"/>
  <c r="BK347"/>
  <c r="J199"/>
  <c r="J256"/>
  <c r="BK179"/>
  <c r="BK233" i="2"/>
  <c r="BK149"/>
  <c r="BK132"/>
  <c r="BK272"/>
  <c r="BK240"/>
  <c r="BK163"/>
  <c r="J107"/>
  <c r="BK116"/>
  <c r="J322" i="3"/>
  <c r="BK226"/>
  <c r="J354"/>
  <c r="BK186"/>
  <c r="BK304"/>
  <c r="J235"/>
  <c r="J186"/>
  <c r="J365"/>
  <c r="J283"/>
  <c r="BK169"/>
  <c r="J168" i="5"/>
  <c r="BK110"/>
  <c r="J183"/>
  <c r="F37" i="6"/>
  <c r="BB61" i="1" s="1"/>
  <c r="J130" i="2"/>
  <c r="J137" i="3"/>
  <c r="BK327"/>
  <c r="BK260"/>
  <c r="BK143"/>
  <c r="BK374"/>
  <c r="J307"/>
  <c r="J182"/>
  <c r="BK176"/>
  <c r="BK99"/>
  <c r="J175" i="5"/>
  <c r="J129"/>
  <c r="BK98"/>
  <c r="BK187"/>
  <c r="BK97" i="7"/>
  <c r="J88"/>
  <c r="J258" i="2"/>
  <c r="J222"/>
  <c r="BK138"/>
  <c r="BK147"/>
  <c r="J100"/>
  <c r="BK258"/>
  <c r="J210"/>
  <c r="J138"/>
  <c r="J186"/>
  <c r="BK362" i="3"/>
  <c r="J111"/>
  <c r="BK291"/>
  <c r="BK119"/>
  <c r="J333"/>
  <c r="J295"/>
  <c r="BK205"/>
  <c r="J154"/>
  <c r="J133" i="5"/>
  <c r="J156"/>
  <c r="BK200"/>
  <c r="BK165"/>
  <c r="J108" i="7"/>
  <c r="BK108"/>
  <c r="J103"/>
  <c r="J264" i="2"/>
  <c r="BK236"/>
  <c r="BK142"/>
  <c r="AS59" i="1"/>
  <c r="BK182" i="2"/>
  <c r="J116"/>
  <c r="BK196"/>
  <c r="BK166"/>
  <c r="J154"/>
  <c r="J147"/>
  <c r="J347" i="3"/>
  <c r="J245"/>
  <c r="J162"/>
  <c r="BK103"/>
  <c r="J249"/>
  <c r="J125"/>
  <c r="BK365"/>
  <c r="BK283"/>
  <c r="BK199"/>
  <c r="J143"/>
  <c r="BK324"/>
  <c r="BK230"/>
  <c r="BK102" i="5"/>
  <c r="BK91" i="7"/>
  <c r="BK95"/>
  <c r="BK99" i="2" l="1"/>
  <c r="J99" s="1"/>
  <c r="J65" s="1"/>
  <c r="P115"/>
  <c r="P146"/>
  <c r="T156"/>
  <c r="T170"/>
  <c r="BK177"/>
  <c r="J177" s="1"/>
  <c r="J71" s="1"/>
  <c r="T232"/>
  <c r="P248"/>
  <c r="P247"/>
  <c r="T98" i="3"/>
  <c r="BK266"/>
  <c r="J266"/>
  <c r="J68" s="1"/>
  <c r="R299"/>
  <c r="P337"/>
  <c r="BK346"/>
  <c r="J346" s="1"/>
  <c r="J71" s="1"/>
  <c r="P373"/>
  <c r="P372" s="1"/>
  <c r="R89" i="4"/>
  <c r="R88" s="1"/>
  <c r="R87" s="1"/>
  <c r="BK97" i="5"/>
  <c r="J97"/>
  <c r="J65" s="1"/>
  <c r="BK141"/>
  <c r="J141"/>
  <c r="J66" s="1"/>
  <c r="BK148"/>
  <c r="J148" s="1"/>
  <c r="J67" s="1"/>
  <c r="BK164"/>
  <c r="J164" s="1"/>
  <c r="J68" s="1"/>
  <c r="P179"/>
  <c r="P195"/>
  <c r="R205"/>
  <c r="T99" i="2"/>
  <c r="BK115"/>
  <c r="J115" s="1"/>
  <c r="J67" s="1"/>
  <c r="R146"/>
  <c r="P156"/>
  <c r="P170"/>
  <c r="P177"/>
  <c r="BK232"/>
  <c r="J232" s="1"/>
  <c r="J72" s="1"/>
  <c r="BK248"/>
  <c r="J248" s="1"/>
  <c r="J75" s="1"/>
  <c r="P98" i="3"/>
  <c r="T266"/>
  <c r="P299"/>
  <c r="BK337"/>
  <c r="J337"/>
  <c r="J70" s="1"/>
  <c r="P346"/>
  <c r="T373"/>
  <c r="T372" s="1"/>
  <c r="P89" i="4"/>
  <c r="P88" s="1"/>
  <c r="P87" s="1"/>
  <c r="AU58" i="1" s="1"/>
  <c r="P97" i="5"/>
  <c r="P141"/>
  <c r="P148"/>
  <c r="R164"/>
  <c r="T179"/>
  <c r="R195"/>
  <c r="R194" s="1"/>
  <c r="P205"/>
  <c r="R85" i="7"/>
  <c r="R99" i="2"/>
  <c r="R115"/>
  <c r="T146"/>
  <c r="R156"/>
  <c r="R170"/>
  <c r="T177"/>
  <c r="P232"/>
  <c r="T248"/>
  <c r="T247" s="1"/>
  <c r="BK98" i="3"/>
  <c r="J98" s="1"/>
  <c r="J65" s="1"/>
  <c r="R266"/>
  <c r="BK299"/>
  <c r="J299"/>
  <c r="J69" s="1"/>
  <c r="T337"/>
  <c r="T346"/>
  <c r="BK373"/>
  <c r="BK372" s="1"/>
  <c r="J372" s="1"/>
  <c r="J73" s="1"/>
  <c r="BK89" i="4"/>
  <c r="J89" s="1"/>
  <c r="J65" s="1"/>
  <c r="R97" i="5"/>
  <c r="R141"/>
  <c r="T148"/>
  <c r="T164"/>
  <c r="R179"/>
  <c r="T195"/>
  <c r="T205"/>
  <c r="BK85" i="7"/>
  <c r="BK94"/>
  <c r="J94"/>
  <c r="J62" s="1"/>
  <c r="T94"/>
  <c r="P99" i="2"/>
  <c r="P98" s="1"/>
  <c r="P97" s="1"/>
  <c r="AU56" i="1" s="1"/>
  <c r="T115" i="2"/>
  <c r="BK146"/>
  <c r="J146" s="1"/>
  <c r="J68" s="1"/>
  <c r="BK156"/>
  <c r="J156" s="1"/>
  <c r="J69" s="1"/>
  <c r="BK170"/>
  <c r="J170" s="1"/>
  <c r="J70" s="1"/>
  <c r="R177"/>
  <c r="R232"/>
  <c r="R248"/>
  <c r="R247"/>
  <c r="R98" i="3"/>
  <c r="P266"/>
  <c r="T299"/>
  <c r="R337"/>
  <c r="R346"/>
  <c r="R373"/>
  <c r="R372" s="1"/>
  <c r="T89" i="4"/>
  <c r="T88"/>
  <c r="T87" s="1"/>
  <c r="T97" i="5"/>
  <c r="T96" s="1"/>
  <c r="T141"/>
  <c r="R148"/>
  <c r="P164"/>
  <c r="BK179"/>
  <c r="J179" s="1"/>
  <c r="J69" s="1"/>
  <c r="BK195"/>
  <c r="J195" s="1"/>
  <c r="J72" s="1"/>
  <c r="BK205"/>
  <c r="J205" s="1"/>
  <c r="J73" s="1"/>
  <c r="P85" i="7"/>
  <c r="T85"/>
  <c r="P94"/>
  <c r="R94"/>
  <c r="BK107"/>
  <c r="J107"/>
  <c r="J63" s="1"/>
  <c r="P107"/>
  <c r="R107"/>
  <c r="T107"/>
  <c r="BK110" i="2"/>
  <c r="J110" s="1"/>
  <c r="J66" s="1"/>
  <c r="BK368" i="3"/>
  <c r="J368" s="1"/>
  <c r="J72" s="1"/>
  <c r="BK190" i="5"/>
  <c r="J190" s="1"/>
  <c r="J70" s="1"/>
  <c r="BK243" i="2"/>
  <c r="J243" s="1"/>
  <c r="J73" s="1"/>
  <c r="BK255" i="3"/>
  <c r="J255" s="1"/>
  <c r="J66" s="1"/>
  <c r="BK259"/>
  <c r="J259" s="1"/>
  <c r="J67" s="1"/>
  <c r="BK89" i="6"/>
  <c r="J89"/>
  <c r="J65" s="1"/>
  <c r="E48" i="7"/>
  <c r="BE103"/>
  <c r="BE108"/>
  <c r="BE116"/>
  <c r="J77"/>
  <c r="BE86"/>
  <c r="BE88"/>
  <c r="BE91"/>
  <c r="BE97"/>
  <c r="BE99"/>
  <c r="BE101"/>
  <c r="F55"/>
  <c r="BE95"/>
  <c r="BE105"/>
  <c r="BE112"/>
  <c r="E50" i="6"/>
  <c r="F84"/>
  <c r="J81"/>
  <c r="BE90"/>
  <c r="F35" s="1"/>
  <c r="AZ61" i="1" s="1"/>
  <c r="E83" i="5"/>
  <c r="BE106"/>
  <c r="BE129"/>
  <c r="BE153"/>
  <c r="BE156"/>
  <c r="BE165"/>
  <c r="BE168"/>
  <c r="BE180"/>
  <c r="BE206"/>
  <c r="BE212"/>
  <c r="J56"/>
  <c r="F59"/>
  <c r="BE110"/>
  <c r="BE117"/>
  <c r="BE172"/>
  <c r="BE191"/>
  <c r="BE102"/>
  <c r="BE125"/>
  <c r="BE133"/>
  <c r="BE137"/>
  <c r="BE145"/>
  <c r="BE149"/>
  <c r="BE160"/>
  <c r="BE196"/>
  <c r="BE98"/>
  <c r="BE121"/>
  <c r="BE142"/>
  <c r="BE175"/>
  <c r="BE183"/>
  <c r="BE187"/>
  <c r="BE200"/>
  <c r="BE209"/>
  <c r="E50" i="4"/>
  <c r="J56"/>
  <c r="BE90"/>
  <c r="F84"/>
  <c r="BE92"/>
  <c r="E50" i="3"/>
  <c r="J90"/>
  <c r="BE125"/>
  <c r="BE143"/>
  <c r="BE154"/>
  <c r="BE186"/>
  <c r="BE199"/>
  <c r="BE205"/>
  <c r="BE226"/>
  <c r="BE260"/>
  <c r="BE300"/>
  <c r="BE310"/>
  <c r="BE319"/>
  <c r="BE330"/>
  <c r="BE350"/>
  <c r="BE354"/>
  <c r="BE374"/>
  <c r="F59"/>
  <c r="BE99"/>
  <c r="BE103"/>
  <c r="BE158"/>
  <c r="BE162"/>
  <c r="BE190"/>
  <c r="BE203"/>
  <c r="BE241"/>
  <c r="BE256"/>
  <c r="BE267"/>
  <c r="BE313"/>
  <c r="BE338"/>
  <c r="BE342"/>
  <c r="BE344"/>
  <c r="BE347"/>
  <c r="BE362"/>
  <c r="BE384"/>
  <c r="BE129"/>
  <c r="BE150"/>
  <c r="BE169"/>
  <c r="BE176"/>
  <c r="BE179"/>
  <c r="BE196"/>
  <c r="BE213"/>
  <c r="BE249"/>
  <c r="BE271"/>
  <c r="BE295"/>
  <c r="BE304"/>
  <c r="BE307"/>
  <c r="BE333"/>
  <c r="BE107"/>
  <c r="BE111"/>
  <c r="BE115"/>
  <c r="BE119"/>
  <c r="BE134"/>
  <c r="BE137"/>
  <c r="BE165"/>
  <c r="BE172"/>
  <c r="BE182"/>
  <c r="BE216"/>
  <c r="BE220"/>
  <c r="BE230"/>
  <c r="BE235"/>
  <c r="BE245"/>
  <c r="BE275"/>
  <c r="BE279"/>
  <c r="BE283"/>
  <c r="BE287"/>
  <c r="BE291"/>
  <c r="BE316"/>
  <c r="BE322"/>
  <c r="BE324"/>
  <c r="BE327"/>
  <c r="BE358"/>
  <c r="BE365"/>
  <c r="BE369"/>
  <c r="BE378"/>
  <c r="BE380"/>
  <c r="J91" i="2"/>
  <c r="BE107"/>
  <c r="BE116"/>
  <c r="BE120"/>
  <c r="BE134"/>
  <c r="BE138"/>
  <c r="BE154"/>
  <c r="BE157"/>
  <c r="BE190"/>
  <c r="BE226"/>
  <c r="F59"/>
  <c r="BE100"/>
  <c r="BE124"/>
  <c r="BE130"/>
  <c r="BE142"/>
  <c r="BE147"/>
  <c r="BE149"/>
  <c r="BE152"/>
  <c r="BE163"/>
  <c r="BE204"/>
  <c r="BE206"/>
  <c r="BE210"/>
  <c r="BE214"/>
  <c r="BE233"/>
  <c r="BE254"/>
  <c r="BE260"/>
  <c r="BE264"/>
  <c r="BE268"/>
  <c r="BE276"/>
  <c r="E50"/>
  <c r="BE166"/>
  <c r="BE171"/>
  <c r="BE186"/>
  <c r="BE201"/>
  <c r="BE240"/>
  <c r="BE252"/>
  <c r="BE258"/>
  <c r="BE104"/>
  <c r="BE111"/>
  <c r="BE132"/>
  <c r="BE174"/>
  <c r="BE178"/>
  <c r="BE182"/>
  <c r="BE196"/>
  <c r="BE218"/>
  <c r="BE222"/>
  <c r="BE236"/>
  <c r="BE244"/>
  <c r="BE249"/>
  <c r="BE272"/>
  <c r="F39" i="4"/>
  <c r="BD58" i="1" s="1"/>
  <c r="F36" i="4"/>
  <c r="BA58" i="1"/>
  <c r="J36" i="4"/>
  <c r="AW58" i="1" s="1"/>
  <c r="F37" i="4"/>
  <c r="BB58" i="1"/>
  <c r="F37" i="5"/>
  <c r="BB60" i="1" s="1"/>
  <c r="BB59" s="1"/>
  <c r="AX59" s="1"/>
  <c r="F39" i="2"/>
  <c r="BD56" i="1" s="1"/>
  <c r="F38" i="4"/>
  <c r="BC58" i="1" s="1"/>
  <c r="J36" i="5"/>
  <c r="AW60" i="1" s="1"/>
  <c r="F36" i="2"/>
  <c r="BA56" i="1"/>
  <c r="F39" i="5"/>
  <c r="BD60" i="1" s="1"/>
  <c r="BD59" s="1"/>
  <c r="F37" i="7"/>
  <c r="BD62" i="1" s="1"/>
  <c r="F38" i="2"/>
  <c r="BC56" i="1" s="1"/>
  <c r="F38" i="5"/>
  <c r="BC60" i="1" s="1"/>
  <c r="BC59" s="1"/>
  <c r="AY59" s="1"/>
  <c r="J36" i="2"/>
  <c r="AW56" i="1" s="1"/>
  <c r="J36" i="6"/>
  <c r="AW61" i="1" s="1"/>
  <c r="F35" i="7"/>
  <c r="BB62" i="1" s="1"/>
  <c r="F37" i="2"/>
  <c r="BB56" i="1"/>
  <c r="F36" i="5"/>
  <c r="BA60" i="1" s="1"/>
  <c r="BA59" s="1"/>
  <c r="AW59" s="1"/>
  <c r="AS54"/>
  <c r="F37" i="3"/>
  <c r="BB57" i="1" s="1"/>
  <c r="F36" i="7"/>
  <c r="BC62" i="1"/>
  <c r="F36" i="3"/>
  <c r="BA57" i="1" s="1"/>
  <c r="F39" i="3"/>
  <c r="BD57" i="1" s="1"/>
  <c r="J34" i="7"/>
  <c r="AW62" i="1" s="1"/>
  <c r="F38" i="3"/>
  <c r="BC57" i="1" s="1"/>
  <c r="J36" i="3"/>
  <c r="AW57" i="1"/>
  <c r="F34" i="7"/>
  <c r="BA62" i="1" s="1"/>
  <c r="R97" i="3" l="1"/>
  <c r="R96" s="1"/>
  <c r="J373"/>
  <c r="J74" s="1"/>
  <c r="P97"/>
  <c r="P96"/>
  <c r="AU57" i="1" s="1"/>
  <c r="AU55" s="1"/>
  <c r="T97" i="3"/>
  <c r="T96" s="1"/>
  <c r="T84" i="7"/>
  <c r="T83"/>
  <c r="BK84"/>
  <c r="J84" s="1"/>
  <c r="J60" s="1"/>
  <c r="R96" i="5"/>
  <c r="R95" s="1"/>
  <c r="R98" i="2"/>
  <c r="R97"/>
  <c r="P194" i="5"/>
  <c r="P84" i="7"/>
  <c r="P83" s="1"/>
  <c r="AU62" i="1" s="1"/>
  <c r="T194" i="5"/>
  <c r="T95" s="1"/>
  <c r="R84" i="7"/>
  <c r="R83" s="1"/>
  <c r="P96" i="5"/>
  <c r="P95" s="1"/>
  <c r="AU60" i="1" s="1"/>
  <c r="AU59" s="1"/>
  <c r="T98" i="2"/>
  <c r="T97"/>
  <c r="BK96" i="5"/>
  <c r="J96" s="1"/>
  <c r="J64" s="1"/>
  <c r="J85" i="7"/>
  <c r="J61" s="1"/>
  <c r="BK98" i="2"/>
  <c r="J98"/>
  <c r="J64" s="1"/>
  <c r="BK97" i="3"/>
  <c r="J97" s="1"/>
  <c r="J64" s="1"/>
  <c r="BK88" i="4"/>
  <c r="J88" s="1"/>
  <c r="J64" s="1"/>
  <c r="BK88" i="6"/>
  <c r="J88" s="1"/>
  <c r="J64" s="1"/>
  <c r="BK247" i="2"/>
  <c r="J247" s="1"/>
  <c r="J74" s="1"/>
  <c r="BK194" i="5"/>
  <c r="J194" s="1"/>
  <c r="J71" s="1"/>
  <c r="F35" i="2"/>
  <c r="AZ56" i="1" s="1"/>
  <c r="BD55"/>
  <c r="J35" i="6"/>
  <c r="AV61" i="1" s="1"/>
  <c r="AT61" s="1"/>
  <c r="F35" i="5"/>
  <c r="AZ60" i="1" s="1"/>
  <c r="AZ59" s="1"/>
  <c r="AV59" s="1"/>
  <c r="AT59" s="1"/>
  <c r="J35" i="3"/>
  <c r="AV57" i="1"/>
  <c r="AT57" s="1"/>
  <c r="J35" i="4"/>
  <c r="AV58" i="1"/>
  <c r="AT58" s="1"/>
  <c r="J35" i="5"/>
  <c r="AV60" i="1"/>
  <c r="AT60" s="1"/>
  <c r="BA55"/>
  <c r="F35" i="3"/>
  <c r="AZ57" i="1" s="1"/>
  <c r="BB55"/>
  <c r="AX55" s="1"/>
  <c r="BC55"/>
  <c r="AY55" s="1"/>
  <c r="J35" i="2"/>
  <c r="AV56" i="1" s="1"/>
  <c r="AT56" s="1"/>
  <c r="F35" i="4"/>
  <c r="AZ58" i="1" s="1"/>
  <c r="F33" i="7"/>
  <c r="AZ62" i="1" s="1"/>
  <c r="J33" i="7"/>
  <c r="AV62" i="1" s="1"/>
  <c r="AT62" s="1"/>
  <c r="BK97" i="2" l="1"/>
  <c r="J97" s="1"/>
  <c r="J32" s="1"/>
  <c r="AG56" i="1" s="1"/>
  <c r="BK95" i="5"/>
  <c r="J95" s="1"/>
  <c r="J63" s="1"/>
  <c r="BK87" i="6"/>
  <c r="J87" s="1"/>
  <c r="J32" s="1"/>
  <c r="AG61" i="1" s="1"/>
  <c r="BK83" i="7"/>
  <c r="J83"/>
  <c r="J30" s="1"/>
  <c r="AG62" i="1" s="1"/>
  <c r="BK96" i="3"/>
  <c r="J96" s="1"/>
  <c r="J63" s="1"/>
  <c r="BK87" i="4"/>
  <c r="J87" s="1"/>
  <c r="J63" s="1"/>
  <c r="AU54" i="1"/>
  <c r="BD54"/>
  <c r="W33" s="1"/>
  <c r="BB54"/>
  <c r="W31" s="1"/>
  <c r="BA54"/>
  <c r="AW54" s="1"/>
  <c r="AK30" s="1"/>
  <c r="AW55"/>
  <c r="AZ55"/>
  <c r="AV55" s="1"/>
  <c r="BC54"/>
  <c r="W32" s="1"/>
  <c r="J39" i="7" l="1"/>
  <c r="J41" i="2"/>
  <c r="J41" i="6"/>
  <c r="J63"/>
  <c r="J59" i="7"/>
  <c r="J63" i="2"/>
  <c r="AN56" i="1"/>
  <c r="AN61"/>
  <c r="AN62"/>
  <c r="J32" i="3"/>
  <c r="AG57" i="1" s="1"/>
  <c r="AN57" s="1"/>
  <c r="AY54"/>
  <c r="J32" i="5"/>
  <c r="AG60" i="1" s="1"/>
  <c r="AG59" s="1"/>
  <c r="AN59" s="1"/>
  <c r="W30"/>
  <c r="AX54"/>
  <c r="J32" i="4"/>
  <c r="AG58" i="1"/>
  <c r="AT55"/>
  <c r="AZ54"/>
  <c r="W29" s="1"/>
  <c r="J41" i="5" l="1"/>
  <c r="J41" i="4"/>
  <c r="J41" i="3"/>
  <c r="AN58" i="1"/>
  <c r="AN60"/>
  <c r="AG55"/>
  <c r="AG54" s="1"/>
  <c r="AK26" s="1"/>
  <c r="AK35" s="1"/>
  <c r="AV54"/>
  <c r="AK29" s="1"/>
  <c r="AN55" l="1"/>
  <c r="AT54"/>
  <c r="AN54" s="1"/>
</calcChain>
</file>

<file path=xl/sharedStrings.xml><?xml version="1.0" encoding="utf-8"?>
<sst xmlns="http://schemas.openxmlformats.org/spreadsheetml/2006/main" count="6423" uniqueCount="1284">
  <si>
    <t>Export Komplet</t>
  </si>
  <si>
    <t>VZ</t>
  </si>
  <si>
    <t>2.0</t>
  </si>
  <si>
    <t>ZAMOK</t>
  </si>
  <si>
    <t>False</t>
  </si>
  <si>
    <t>{7b1d78ae-bb05-4c61-88ea-85226e983e7c}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</si>
  <si>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</si>
  <si>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</si>
  <si>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</si>
  <si>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</si>
  <si>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</si>
  <si>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</si>
  <si>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</si>
  <si>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</si>
  <si>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21-040-18015-ET1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</si>
  <si>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</si>
  <si>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</si>
  <si>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Výdejna stravy- Králíček - Stavební úpravy obj.čp1035 na pozemku č.st.77, kú Nové  Město nad Met- etapa 1</t>
  </si>
  <si>
    <t>KSO:</t>
  </si>
  <si>
    <t/>
  </si>
  <si>
    <t>CC-CZ:</t>
  </si>
  <si>
    <t>Místo:</t>
  </si>
  <si>
    <t xml:space="preserve"> Nové  Město nad Met</t>
  </si>
  <si>
    <t>Datum:</t>
  </si>
  <si>
    <t>18. 11. 2021</t>
  </si>
  <si>
    <t>Zadavatel:</t>
  </si>
  <si>
    <t>IČ:</t>
  </si>
  <si>
    <t>SŠ a ZŠ ,  Nové  Město nad Met</t>
  </si>
  <si>
    <t>DIČ:</t>
  </si>
  <si>
    <t>Uchazeč:</t>
  </si>
  <si>
    <t>Vyplň údaj</t>
  </si>
  <si>
    <t>Projektant:</t>
  </si>
  <si>
    <t>18858759</t>
  </si>
  <si>
    <t xml:space="preserve">Ing. Marcela Kalužná </t>
  </si>
  <si>
    <t>True</t>
  </si>
  <si>
    <t>Zpracovatel:</t>
  </si>
  <si>
    <t>Poznámka:</t>
  </si>
  <si>
    <t>Soupis prací je sestaven s využitím Cenové soustavy ÚRS (CÚ2021/ 2pol).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Tento rozpočet vznikl převedením položek původního rozpočtu z CÚ 2018/1 do aktuálního řešení položek KROS a to vč aktualizace cen jednotlivých položek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</si>
  <si>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</si>
  <si>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</si>
  <si>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</si>
  <si>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</si>
  <si>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</si>
  <si>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</si>
  <si>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</si>
  <si>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</si>
  <si>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</si>
  <si>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</si>
  <si>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</si>
  <si>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</si>
  <si>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</si>
  <si>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</si>
  <si>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</si>
  <si>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</si>
  <si>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</si>
  <si>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</si>
  <si>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</si>
  <si>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</si>
  <si>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</si>
  <si>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</si>
  <si>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</si>
  <si>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</si>
  <si>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</si>
  <si>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</si>
  <si>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</si>
  <si>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</si>
  <si>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</si>
  <si>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</si>
  <si>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</si>
  <si>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</si>
  <si>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</si>
  <si>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</si>
  <si>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</si>
  <si>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</si>
  <si>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</si>
  <si>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</si>
  <si>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</t>
  </si>
  <si>
    <t>Čepací  stanice odpadních vod a přípojka kanalizace</t>
  </si>
  <si>
    <t>STA</t>
  </si>
  <si>
    <t>1</t>
  </si>
  <si>
    <t>{41967cd0-6060-4135-b940-c45e8d2ed413}</t>
  </si>
  <si>
    <t>2</t>
  </si>
  <si>
    <t>/</t>
  </si>
  <si>
    <t>SO 02 - D.1.1</t>
  </si>
  <si>
    <t>STAVBA</t>
  </si>
  <si>
    <t>Soupis</t>
  </si>
  <si>
    <t>{55c158a0-f938-497c-be52-9de844ec2628}</t>
  </si>
  <si>
    <t>SO 02-D2</t>
  </si>
  <si>
    <t>Přípojka kanalizace</t>
  </si>
  <si>
    <t>{ea39417f-e9b9-45fc-b14b-d817fbf47f52}</t>
  </si>
  <si>
    <t>SO 02-PS</t>
  </si>
  <si>
    <t xml:space="preserve">strojní vybavení  čerpací stanice  vč D+M obslužné lávky </t>
  </si>
  <si>
    <t>{07a690b2-8b8c-4209-859b-9a2c36790804}</t>
  </si>
  <si>
    <t>SO 03</t>
  </si>
  <si>
    <t xml:space="preserve"> Elektroinstalace pro  čepací  stanici kanalizace</t>
  </si>
  <si>
    <t>PRO</t>
  </si>
  <si>
    <t>{13897f07-e600-43e2-a55c-4be5927a89a9}</t>
  </si>
  <si>
    <t>SO 03-D.1.1</t>
  </si>
  <si>
    <t xml:space="preserve"> architek.-stavební část</t>
  </si>
  <si>
    <t>{91799d0e-9db4-4f4b-acd2-7944a6cea492}</t>
  </si>
  <si>
    <t>SO 03-D.1.4 EL</t>
  </si>
  <si>
    <t>část elektroinstalace</t>
  </si>
  <si>
    <t>{cf6d9417-f142-4236-ae1c-288ae982b911}</t>
  </si>
  <si>
    <t>VON etapa1</t>
  </si>
  <si>
    <t xml:space="preserve">vedlejší a ostatní náklady </t>
  </si>
  <si>
    <t>{a6c345c1-60bf-4ec7-9472-555ad6bd7c2f}</t>
  </si>
  <si>
    <t>KRYCÍ LIST SOUPISU PRACÍ</t>
  </si>
  <si>
    <t>Objekt:</t>
  </si>
  <si>
    <t>SO 02 - Čepací  stanice odpadních vod a přípojka kanalizace</t>
  </si>
  <si>
    <t>Soupis:</t>
  </si>
  <si>
    <t>SO 02 - D.1.1 -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</si>
  <si>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</si>
  <si>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</si>
  <si>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</si>
  <si>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</si>
  <si>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</si>
  <si>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</si>
  <si>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</si>
  <si>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</si>
  <si>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</si>
  <si>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</si>
  <si>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</si>
  <si>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</si>
  <si>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</si>
  <si>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</si>
  <si>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</si>
  <si>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</si>
  <si>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</si>
  <si>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</si>
  <si>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</si>
  <si>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</si>
  <si>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</si>
  <si>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</si>
  <si>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</si>
  <si>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</si>
  <si>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</si>
  <si>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</si>
  <si>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</si>
  <si>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</si>
  <si>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</si>
  <si>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</si>
  <si>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</si>
  <si>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</si>
  <si>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</si>
  <si>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</si>
  <si>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131213132</t>
  </si>
  <si>
    <t>Hloubení jam do 10 m3 v nesoudržných horninách třídy těžitelnosti I skupiny 3 při překopech inženýrských sítí ručně</t>
  </si>
  <si>
    <t>m3</t>
  </si>
  <si>
    <t>CS ÚRS 2021 02</t>
  </si>
  <si>
    <t>4</t>
  </si>
  <si>
    <t>-76723177</t>
  </si>
  <si>
    <t>PP</t>
  </si>
  <si>
    <t>Hloubení jam a zářezů při překopech inženýrských sítí ručně zapažených i nezapažených s urovnáním dna do předepsaného profilu a spádu objemu do 10 m3 v hornině třídy těžitelnosti I skupiny 3 nesoudržných</t>
  </si>
  <si>
    <t>Online PSC</t>
  </si>
  <si>
    <t>https://podminky.urs.cz/item/CS_URS_2021_02/131213132</t>
  </si>
  <si>
    <t>VV</t>
  </si>
  <si>
    <t>"základ pro jeřábek"0,4*0,4*1</t>
  </si>
  <si>
    <t>162251101</t>
  </si>
  <si>
    <t>Vodorovné přemístění do 20 m výkopku/sypaniny z horniny třídy těžitelnosti I skupiny 1 až 3</t>
  </si>
  <si>
    <t>1371498887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</si>
  <si>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</si>
  <si>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https://podminky.urs.cz/item/CS_URS_2021_02/162251101</t>
  </si>
  <si>
    <t>3</t>
  </si>
  <si>
    <t>171203111</t>
  </si>
  <si>
    <t>Uložení a hrubé rozhrnutí výkopku bez zhutnění v rovině a ve svahu do 1:5</t>
  </si>
  <si>
    <t>1783954095</t>
  </si>
  <si>
    <t>Uložení výkopku bez zhutnění s hrubým rozhrnutím v rovině nebo na svahu do 1:5</t>
  </si>
  <si>
    <t>https://podminky.urs.cz/item/CS_URS_2021_02/171203111</t>
  </si>
  <si>
    <t>Zakládání</t>
  </si>
  <si>
    <t>275313711</t>
  </si>
  <si>
    <t>Základové patky z betonu tř. C 20/25</t>
  </si>
  <si>
    <t>-543385147</t>
  </si>
  <si>
    <t>Základy z betonu prostého patky a bloky z betonu kamenem neprokládaného tř. C 20/25</t>
  </si>
  <si>
    <t>https://podminky.urs.cz/item/CS_URS_2021_02/275313711</t>
  </si>
  <si>
    <t>"základ pro jeřábek"0,4*0,4*1*1,05</t>
  </si>
  <si>
    <t>Svislé a kompletní konstrukce</t>
  </si>
  <si>
    <t>5</t>
  </si>
  <si>
    <t>311113133</t>
  </si>
  <si>
    <t>Nosná zeď tl přes 200 do 250 mm z hladkých tvárnic ztraceného bednění včetně výplně z betonu tř. C 16/20</t>
  </si>
  <si>
    <t>m2</t>
  </si>
  <si>
    <t>1841230235</t>
  </si>
  <si>
    <t>Nadzákladové zdi z tvárnic ztraceného bednění hladkých, včetně výplně z betonu třídy C 16/20, tloušťky zdiva přes 200 do 250 mm</t>
  </si>
  <si>
    <t>https://podminky.urs.cz/item/CS_URS_2021_02/311113133</t>
  </si>
  <si>
    <t>"podezdění strop. panelu před vybouráním otvoru (1.komora-část B" 2*1,25*2,9</t>
  </si>
  <si>
    <t>6</t>
  </si>
  <si>
    <t>311113134</t>
  </si>
  <si>
    <t>Nosná zeď tl přes 250 do 300 mm z hladkých tvárnic ztraceného bednění včetně výplně z betonu tř. C 16/20</t>
  </si>
  <si>
    <t>-802744068</t>
  </si>
  <si>
    <t>Nadzákladové zdi z tvárnic ztraceného bednění hladkých, včetně výplně z betonu třídy C 16/20, tloušťky zdiva přes 250 do 300 mm</t>
  </si>
  <si>
    <t>https://podminky.urs.cz/item/CS_URS_2021_02/311113134</t>
  </si>
  <si>
    <t>2,76*2,35-0,35*0,5</t>
  </si>
  <si>
    <t>7</t>
  </si>
  <si>
    <t>311361821</t>
  </si>
  <si>
    <t>Výztuž nosných zdí betonářskou ocelí 10 505</t>
  </si>
  <si>
    <t>t</t>
  </si>
  <si>
    <t>211488321</t>
  </si>
  <si>
    <t>Výztuž nadzákladových zdí nosných svislých nebo odkloněných od svislice, rovných nebo oblých z betonářské oceli 10 505 (R) nebo BSt 500</t>
  </si>
  <si>
    <t>https://podminky.urs.cz/item/CS_URS_2021_02/311361821</t>
  </si>
  <si>
    <t>" tl stěn 250mm . profil 10mm" 0,048</t>
  </si>
  <si>
    <t>" tl stěn 300mm . profil 10mm"0,067</t>
  </si>
  <si>
    <t>Součet</t>
  </si>
  <si>
    <t>8</t>
  </si>
  <si>
    <t>340311 R1</t>
  </si>
  <si>
    <t>Zaslepení stávajícího odtokového potrubí ve 4.komoře  vodozdorným betonem  (0,1m3) a zaizolován hydroizolační stěrkou (0,5m2)</t>
  </si>
  <si>
    <t>kus</t>
  </si>
  <si>
    <t>-1127498444</t>
  </si>
  <si>
    <t>Zaslepení stávajícího odtokového potrubí ve 4.komoře vodostavebním betonem (0,1m3) a zaizolován hydroizolační stěrkou (0,5m2)</t>
  </si>
  <si>
    <t>9</t>
  </si>
  <si>
    <t>3599012 R</t>
  </si>
  <si>
    <t xml:space="preserve">Kompletní vyčištění  4 komor septiku -  vyvežení fekálu (190,8m3) a následné důkladné omytí ( min 2x) stěn , dna a stropu  tlakovou vodou (plocha 515m2), likvidace fekálu i oplachové vody odbornou firmou . Do ceny zahrnout poplatky za likvidaci fekálu </t>
  </si>
  <si>
    <t>kompl</t>
  </si>
  <si>
    <t>272159097</t>
  </si>
  <si>
    <t xml:space="preserve">Kompletní vyčištění 4 komor septiku - vyvežení fekálu (190,8m3) a následné důkladné omytí ( min 2x) stěn , dna a stropu tlakovou vodou (plocha 515m2), likvidace fekálu i oplachové vody odbornou firmou . Do ceny zahrnout poplatky za likvidaci fekálu </t>
  </si>
  <si>
    <t>10</t>
  </si>
  <si>
    <t>380326123</t>
  </si>
  <si>
    <t>Kompletní konstrukce ČOV, nádrží ze ŽB se zvýšenými nároky na prostředí tř. C 25/30 tl přes 300 mm</t>
  </si>
  <si>
    <t>-1049449520</t>
  </si>
  <si>
    <t>Kompletní konstrukce čistíren odpadních vod, nádrží, vodojemů, kanálů z betonu železového bez výztuže a bednění se zvýšenými nároky na prostředí tř. C 25/30, tl. přes 300 mm</t>
  </si>
  <si>
    <t>https://podminky.urs.cz/item/CS_URS_2021_02/380326123</t>
  </si>
  <si>
    <t>"spádové klíny ČS"1,882*2,76+2*(0,1*1,35)</t>
  </si>
  <si>
    <t>11</t>
  </si>
  <si>
    <t>380361006</t>
  </si>
  <si>
    <t>Výztuž kompletních konstrukcí ČOV, nádrží nebo vodojemů z betonářské oceli 10 505</t>
  </si>
  <si>
    <t>426310692</t>
  </si>
  <si>
    <t>Výztuž kompletních konstrukcí čistíren odpadních vod, nádrží, vodojemů, kanálů z oceli 10 505 (R) nebo BSt 500</t>
  </si>
  <si>
    <t>https://podminky.urs.cz/item/CS_URS_2021_02/380361006</t>
  </si>
  <si>
    <t>"výztuž spádových klíny R10"0,025</t>
  </si>
  <si>
    <t>12</t>
  </si>
  <si>
    <t>380361011</t>
  </si>
  <si>
    <t>Výztuž kompletních konstrukcí ČOV, nádrží nebo vodojemů ze svařovaných sítí KARI</t>
  </si>
  <si>
    <t>882632776</t>
  </si>
  <si>
    <t>Výztuž kompletních konstrukcí čistíren odpadních vod, nádrží, vodojemů, kanálů ze svařovaných sítí z drátů typu KARI</t>
  </si>
  <si>
    <t>https://podminky.urs.cz/item/CS_URS_2021_02/380361011</t>
  </si>
  <si>
    <t>" dospádového klínu kari síť 6/150" 2,75*2,75*1,1*0,003033</t>
  </si>
  <si>
    <t>Vodorovné konstrukce</t>
  </si>
  <si>
    <t>13</t>
  </si>
  <si>
    <t>411 R2</t>
  </si>
  <si>
    <t>Demontáž stropních panelů septiku  1,2x3m, tl.170mm</t>
  </si>
  <si>
    <t>336660442</t>
  </si>
  <si>
    <t>Demontáž stropních panelů septiku 1,2x3m, tl.170mm</t>
  </si>
  <si>
    <t>14</t>
  </si>
  <si>
    <t>411124111</t>
  </si>
  <si>
    <t>Montáž stropních panelů l do 3,6 m hmotnosti do 1,5 t budova v do 12 m</t>
  </si>
  <si>
    <t>2144930720</t>
  </si>
  <si>
    <t>Montáž stropních panelů délky do 3,6 m, hmotnosti do 1,5 t, v budovách výšky do 12 m</t>
  </si>
  <si>
    <t>https://podminky.urs.cz/item/CS_URS_2021_02/411124111</t>
  </si>
  <si>
    <t>M</t>
  </si>
  <si>
    <t>59341400</t>
  </si>
  <si>
    <t>panel stropní plný 1350x300x14 cm ( označ. p1)</t>
  </si>
  <si>
    <t>666977055</t>
  </si>
  <si>
    <t xml:space="preserve">panel stropní plný 1350x296x17 cm, 3 otvory - ( atyp -označ. p1)- </t>
  </si>
  <si>
    <t>16</t>
  </si>
  <si>
    <t>59341401</t>
  </si>
  <si>
    <t>366738113</t>
  </si>
  <si>
    <t>panel stropní plný 93x296x17 cm ( atyp -označ. p2)</t>
  </si>
  <si>
    <t>Úpravy povrchů, podlahy a osazování výplní</t>
  </si>
  <si>
    <t>17</t>
  </si>
  <si>
    <t>631311234</t>
  </si>
  <si>
    <t>Mazanina tl přes 120 do 240 mm z betonu prostého se zvýšenými nároky na prostředí tř. C 25/30</t>
  </si>
  <si>
    <t>848949419</t>
  </si>
  <si>
    <t>Mazanina z betonu prostého se zvýšenými nároky na prostředí tl. přes 120 do 240 mm tř. C 25/30</t>
  </si>
  <si>
    <t>https://podminky.urs.cz/item/CS_URS_2021_02/631311234</t>
  </si>
  <si>
    <t>"nad ČS" 2,3*2,96*0,15+3,2*0,32*0,35+2,4*0,32*0,35</t>
  </si>
  <si>
    <t>" obet poklopu nad komorou 1/B"0,1*0,7*4*0,15</t>
  </si>
  <si>
    <t>18</t>
  </si>
  <si>
    <t>631313115</t>
  </si>
  <si>
    <t>Vytvarování dna žlabů nebo kanálů z bet. se zvýš. nároky C 25/30 s potěrem r zakřivení přes 600 mm</t>
  </si>
  <si>
    <t>-463112064</t>
  </si>
  <si>
    <t>Vytvarování dna z betonu prostého žlabů, kanálů, nádrží nebo vodárenských rychlofiltrů s bedněním s potěrem z cementové malty hlazeným ocelovým hladítkem žlabů nebo kanálů, z betonu se zvýšenými nároky na prostředí C 25/30, poloměr zakřivení přes 600 mm</t>
  </si>
  <si>
    <t>https://podminky.urs.cz/item/CS_URS_2021_02/631313115</t>
  </si>
  <si>
    <t>19</t>
  </si>
  <si>
    <t>631319175</t>
  </si>
  <si>
    <t>Příplatek k mazanině tl přes 120 do 240 mm za stržení povrchu spodní vrstvy před vložením výztuže</t>
  </si>
  <si>
    <t>-1928601103</t>
  </si>
  <si>
    <t>Příplatek k cenám mazanin za stržení povrchu spodní vrstvy mazaniny latí před vložením výztuže nebo pletiva pro tl. obou vrstev mazaniny přes 120 do 240 mm</t>
  </si>
  <si>
    <t>https://podminky.urs.cz/item/CS_URS_2021_02/631319175</t>
  </si>
  <si>
    <t>"2 VRSTVY  sítí KARI 8/100"  (2,3*2,95*2+5,3*1*2)*1,1*0,008+0,003</t>
  </si>
  <si>
    <t>Trubní vedení</t>
  </si>
  <si>
    <t>20</t>
  </si>
  <si>
    <t>899104112</t>
  </si>
  <si>
    <t>Osazení poklopů litinových nebo ocelových včetně rámů pro třídu zatížení D400, E600</t>
  </si>
  <si>
    <t>372785724</t>
  </si>
  <si>
    <t>Osazení poklopů litinových a ocelových včetně rámů pro třídu zatížení D400, E600</t>
  </si>
  <si>
    <t>https://podminky.urs.cz/item/CS_URS_2021_02/899104112</t>
  </si>
  <si>
    <t>55241020</t>
  </si>
  <si>
    <t>poklop šachtový třída D400, čtvercový rám 850, vstup 600mm, bez ventilace</t>
  </si>
  <si>
    <t>368133370</t>
  </si>
  <si>
    <t>https://podminky.urs.cz/item/CS_URS_2021_02/55241020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</si>
  <si>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</si>
  <si>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</si>
  <si>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</si>
  <si>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</si>
  <si>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-1101387538</t>
  </si>
  <si>
    <t>Lešení pomocné pracovní pro objekty pozemních staveb pro zatížení do 150 kg/m2, o výšce lešeňové podlahy do 1,9 m</t>
  </si>
  <si>
    <t>https://podminky.urs.cz/item/CS_URS_2021_02/949101111</t>
  </si>
  <si>
    <t>1,25*2+2,75</t>
  </si>
  <si>
    <t>23</t>
  </si>
  <si>
    <t>952903112</t>
  </si>
  <si>
    <t>Vyčištění objektů ČOV, nádrží, žlabů a kanálů při v do 3,5 m</t>
  </si>
  <si>
    <t>-790482782</t>
  </si>
  <si>
    <t>Vyčištění objektů čistíren odpadních vod, nádrží, žlabů nebo kanálů světlé výšky prostoru do 3,5 m</t>
  </si>
  <si>
    <t>https://podminky.urs.cz/item/CS_URS_2021_02/952903112</t>
  </si>
  <si>
    <t>2,76*2,9</t>
  </si>
  <si>
    <t>24</t>
  </si>
  <si>
    <t>953943122</t>
  </si>
  <si>
    <t>Osazování výrobků přes 1 do 5 kg/kus do betonu</t>
  </si>
  <si>
    <t>-1894340910</t>
  </si>
  <si>
    <t>Osazování drobných kovových předmětů výrobků ostatních jinde neuvedených do betonu se zajištěním polohy k bednění či k výztuži před zabetonováním hmotnosti přes 1 do 5 kg/kus</t>
  </si>
  <si>
    <t>https://podminky.urs.cz/item/CS_URS_2021_02/953943122</t>
  </si>
  <si>
    <t>" vyklínování nových stěn ke strop. konstrukci" 4</t>
  </si>
  <si>
    <t>25</t>
  </si>
  <si>
    <t>953943123</t>
  </si>
  <si>
    <t>Osazování výrobků přes 5 do 15 kg/kus do betonu</t>
  </si>
  <si>
    <t>-1907003716</t>
  </si>
  <si>
    <t>Osazování drobných kovových předmětů výrobků ostatních jinde neuvedených do betonu se zajištěním polohy k bednění či k výztuži před zabetonováním hmotnosti přes 5 do 15 kg/kus</t>
  </si>
  <si>
    <t>https://podminky.urs.cz/item/CS_URS_2021_02/953943123</t>
  </si>
  <si>
    <t>" kotevní prvek jeřábku ( dodávka prvku je součást  dodávky technologie" 1</t>
  </si>
  <si>
    <t>26</t>
  </si>
  <si>
    <t>13010514</t>
  </si>
  <si>
    <t>úhelník ocelový nerovnostranný jakost S235JR (11 375) 80x60x6mm</t>
  </si>
  <si>
    <t>-2049598209</t>
  </si>
  <si>
    <t>https://podminky.urs.cz/item/CS_URS_2021_02/13010514</t>
  </si>
  <si>
    <t>tvar a hmotnost je orientační, způsob vyklínování  bude upřesně při realizaci</t>
  </si>
  <si>
    <t>" vyklínování nových stěn ke strop. konstrukci" 4*0,00736*1,08</t>
  </si>
  <si>
    <t>27</t>
  </si>
  <si>
    <t>953991221</t>
  </si>
  <si>
    <t>Dodání a osazení hmoždinek profilu 10 až 12 mm do zdiva z betonu</t>
  </si>
  <si>
    <t>-423716127</t>
  </si>
  <si>
    <t>Dodání a osazení hmoždinek včetně vyvrtání otvorů (s dodáním hmot) ve stěnách do zdiva z betonu nebo tvrdého kamene a obkladů, vnější profil hmoždinky 10 až 12 mm</t>
  </si>
  <si>
    <t>https://podminky.urs.cz/item/CS_URS_2021_02/953991221</t>
  </si>
  <si>
    <t>28</t>
  </si>
  <si>
    <t>96305 R2</t>
  </si>
  <si>
    <t>Bourání ŽB stropů deskových tl přes 80 mm - demontáž strop panelů septiku 1,2x3m,tl,170mm</t>
  </si>
  <si>
    <t>335294985</t>
  </si>
  <si>
    <t>Demontáž strop panelů septiku 1,2x3m,tl,170mm</t>
  </si>
  <si>
    <t>29</t>
  </si>
  <si>
    <t>963051113</t>
  </si>
  <si>
    <t>Bourání ŽB stropů deskových tl přes 80 mm</t>
  </si>
  <si>
    <t>-981639672</t>
  </si>
  <si>
    <t>Bourání železobetonových stropů deskových, tl. přes 80 mm</t>
  </si>
  <si>
    <t>https://podminky.urs.cz/item/CS_URS_2021_02/963051113</t>
  </si>
  <si>
    <t>"nový poklop do části B, 1 komora"0,6*0,6*0,17</t>
  </si>
  <si>
    <t>30</t>
  </si>
  <si>
    <t>965042131</t>
  </si>
  <si>
    <t>Bourání podkladů pod dlažby nebo mazanin betonových nebo z litého asfaltu tl do 100 mm pl do 4 m2</t>
  </si>
  <si>
    <t>1643666386</t>
  </si>
  <si>
    <t>Bourání mazanin betonových nebo z litého asfaltu tl. do 100 mm, plochy do 4 m2</t>
  </si>
  <si>
    <t>https://podminky.urs.cz/item/CS_URS_2021_02/965042131</t>
  </si>
  <si>
    <t>"vybourání norné stěny "2,95*0,6*0,12</t>
  </si>
  <si>
    <t>31</t>
  </si>
  <si>
    <t>965043421</t>
  </si>
  <si>
    <t>Bourání podkladů pod dlažby betonových s potěrem nebo teracem tl do 150 mm pl do 1 m2</t>
  </si>
  <si>
    <t>-45195081</t>
  </si>
  <si>
    <t>Bourání mazanin betonových s potěrem nebo teracem tl. do 150 mm, plochy do 1 m2</t>
  </si>
  <si>
    <t>https://podminky.urs.cz/item/CS_URS_2021_02/965043421</t>
  </si>
  <si>
    <t>" pro nový poklop -část B v komoře1 "0,7*0,7*0,15</t>
  </si>
  <si>
    <t>32</t>
  </si>
  <si>
    <t>965043441</t>
  </si>
  <si>
    <t>Bourání podkladů pod dlažby betonových s potěrem nebo teracem tl do 150 mm pl přes 4 m2</t>
  </si>
  <si>
    <t>603948325</t>
  </si>
  <si>
    <t>Bourání mazanin betonových s potěrem nebo teracem tl. do 150 mm, plochy přes 4 m2</t>
  </si>
  <si>
    <t>https://podminky.urs.cz/item/CS_URS_2021_02/965043441</t>
  </si>
  <si>
    <t>" nad čerpací stanicí  vč obvod. rantlu"  3,2+2,7*0,15+0,32*0,35*(3,2+2,7)</t>
  </si>
  <si>
    <t>33</t>
  </si>
  <si>
    <t>965049112</t>
  </si>
  <si>
    <t>Příplatek k bourání betonových mazanin za bourání mazanin se svařovanou sítí tl přes 100 mm</t>
  </si>
  <si>
    <t>-1630999984</t>
  </si>
  <si>
    <t>Bourání mazanin Příplatek k cenám za bourání mazanin betonových se svařovanou sítí, tl. přes 100 mm</t>
  </si>
  <si>
    <t>https://podminky.urs.cz/item/CS_URS_2021_02/965049112</t>
  </si>
  <si>
    <t>"2 vrstvy Kari sítí pr.8mm"( 4,266+0,074)*2</t>
  </si>
  <si>
    <t>34</t>
  </si>
  <si>
    <t>977311113</t>
  </si>
  <si>
    <t>Řezání stávajících betonových mazanin nevyztužených hl do 150 mm</t>
  </si>
  <si>
    <t>m</t>
  </si>
  <si>
    <t>-1233768240</t>
  </si>
  <si>
    <t>Řezání stávajících betonových mazanin bez vyztužení hloubky přes 100 do 150 mm</t>
  </si>
  <si>
    <t>https://podminky.urs.cz/item/CS_URS_2021_02/977311113</t>
  </si>
  <si>
    <t>"pro nový poklop -část B v komoře1 " 0,7*4</t>
  </si>
  <si>
    <t>" nad čerpací stanicí "  3,2+2,7</t>
  </si>
  <si>
    <t>997</t>
  </si>
  <si>
    <t>Přesun sutě</t>
  </si>
  <si>
    <t>35</t>
  </si>
  <si>
    <t>997013501</t>
  </si>
  <si>
    <t>Odvoz suti a vybouraných hmot na skládku nebo meziskládku do 1 km se složením</t>
  </si>
  <si>
    <t>560017158</t>
  </si>
  <si>
    <t>Odvoz suti a vybouraných hmot na skládku nebo meziskládku se složením, na vzdálenost do 1 km</t>
  </si>
  <si>
    <t>https://podminky.urs.cz/item/CS_URS_2021_02/997013501</t>
  </si>
  <si>
    <t>36</t>
  </si>
  <si>
    <t>997013509</t>
  </si>
  <si>
    <t>Příplatek k odvozu suti a vybouraných hmot na skládku ZKD 1 km přes 1 km</t>
  </si>
  <si>
    <t>1478534042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</si>
  <si>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</si>
  <si>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</si>
  <si>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13,529*5 'Přepočtené koeficientem množství</t>
  </si>
  <si>
    <t>37</t>
  </si>
  <si>
    <t>997013602</t>
  </si>
  <si>
    <t>Poplatek za uložení na skládce (skládkovné) stavebního odpadu železobetonového kód odpadu 17 01 01</t>
  </si>
  <si>
    <t>-504339920</t>
  </si>
  <si>
    <t>Poplatek za uložení stavebního odpadu na skládce (skládkovné) z armovaného betonu zatříděného do Katalogu odpadů pod kódem 17 01 01</t>
  </si>
  <si>
    <t>https://podminky.urs.cz/item/CS_URS_2021_02/997013602</t>
  </si>
  <si>
    <t>998</t>
  </si>
  <si>
    <t>Přesun hmot</t>
  </si>
  <si>
    <t>38</t>
  </si>
  <si>
    <t>998144471</t>
  </si>
  <si>
    <t>Přesun hmot pro montované betonové nádrže, jímky a zásobníky v do 25 m</t>
  </si>
  <si>
    <t>771100488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</si>
  <si>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</si>
  <si>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https://podminky.urs.cz/item/CS_URS_2021_02/998144471</t>
  </si>
  <si>
    <t>PSV</t>
  </si>
  <si>
    <t>Práce a dodávky PSV</t>
  </si>
  <si>
    <t>711</t>
  </si>
  <si>
    <t>Izolace proti vodě, vlhkosti a plynům</t>
  </si>
  <si>
    <t>39</t>
  </si>
  <si>
    <t>711191201</t>
  </si>
  <si>
    <t>Provedení izolace proti zemní vlhkosti hydroizolační stěrkou vodorovné na betonu, 2 vrstvy</t>
  </si>
  <si>
    <t>952727965</t>
  </si>
  <si>
    <t>Provedení izolace proti zemní vlhkosti hydroizolační stěrkou na ploše vodorovné V dvouvrstvá na betonu</t>
  </si>
  <si>
    <t>https://podminky.urs.cz/item/CS_URS_2021_02/711191201</t>
  </si>
  <si>
    <t>40</t>
  </si>
  <si>
    <t>24551832</t>
  </si>
  <si>
    <t>hmota hydroizolační stěrková kompozitní  vhodná pro prostředí nádrží pro  splaškové kanalizace</t>
  </si>
  <si>
    <t>1779006259</t>
  </si>
  <si>
    <t xml:space="preserve">hmota hydroizolační stěrková kompozitní vhodná pro prostředí nádrží splaškové kanalizace- kompletní systémová hydrostěrka </t>
  </si>
  <si>
    <t>41</t>
  </si>
  <si>
    <t>711192201</t>
  </si>
  <si>
    <t>Provedení izolace proti zemní vlhkosti hydroizolační stěrkou svislé na betonu, 2 vrstvy</t>
  </si>
  <si>
    <t>402235152</t>
  </si>
  <si>
    <t>Provedení izolace proti zemní vlhkosti hydroizolační stěrkou na ploše svislé S dvouvrstvá na betonu</t>
  </si>
  <si>
    <t>https://podminky.urs.cz/item/CS_URS_2021_02/711192201</t>
  </si>
  <si>
    <t>"stěny a pádové klíny"2,65*2,76+7*2+3,75*2,76-0,35*0,5+0,3*(0,5*2+0,35*2)</t>
  </si>
  <si>
    <t>42</t>
  </si>
  <si>
    <t>-2117866905</t>
  </si>
  <si>
    <t>43</t>
  </si>
  <si>
    <t>711199101</t>
  </si>
  <si>
    <t>Provedení těsnícího pásu do spoje dilatační nebo styčné spáry podlaha - stěna</t>
  </si>
  <si>
    <t>-1560825925</t>
  </si>
  <si>
    <t>Provedení izolace proti zemní vlhkosti hydroizolační stěrkou doplňků vodotěsné těsnící pásky pro dilatační a styčné spáry</t>
  </si>
  <si>
    <t>https://podminky.urs.cz/item/CS_URS_2021_02/711199101</t>
  </si>
  <si>
    <t>2,76*6+1,6+2,75*2+2,16*2+1+2+1,55*2+5</t>
  </si>
  <si>
    <t>44</t>
  </si>
  <si>
    <t>28355021</t>
  </si>
  <si>
    <t>páska pružná těsnící hydroizolační š do 100mm</t>
  </si>
  <si>
    <t>-244333928</t>
  </si>
  <si>
    <t>https://podminky.urs.cz/item/CS_URS_2021_02/28355021</t>
  </si>
  <si>
    <t>13*1,1 'Přepočtené koeficientem množství</t>
  </si>
  <si>
    <t>45</t>
  </si>
  <si>
    <t>28355022</t>
  </si>
  <si>
    <t>páska pružná těsnící hydroizolační š do 125mm</t>
  </si>
  <si>
    <t>737971929</t>
  </si>
  <si>
    <t>https://podminky.urs.cz/item/CS_URS_2021_02/28355022</t>
  </si>
  <si>
    <t>46</t>
  </si>
  <si>
    <t>28355023</t>
  </si>
  <si>
    <t>páska pružná těsnící hydroizolační š do 150mm</t>
  </si>
  <si>
    <t>-2008384882</t>
  </si>
  <si>
    <t>https://podminky.urs.cz/item/CS_URS_2021_02/28355023</t>
  </si>
  <si>
    <t>13,08*1,1 'Přepočtené koeficientem množství</t>
  </si>
  <si>
    <t>47</t>
  </si>
  <si>
    <t>998711201</t>
  </si>
  <si>
    <t>Přesun hmot procentní pro izolace proti vodě, vlhkosti a plynům v objektech v do 6 m</t>
  </si>
  <si>
    <t>%</t>
  </si>
  <si>
    <t>-166363651</t>
  </si>
  <si>
    <t>Přesun hmot pro izolace proti vodě, vlhkosti a plynům stanovený procentní sazbou (%) z ceny vodorovná dopravní vzdálenost do 50 m v objektech výšky do 6 m</t>
  </si>
  <si>
    <t>https://podminky.urs.cz/item/CS_URS_2021_02/998711201</t>
  </si>
  <si>
    <t>SO 02-D2 - Přípojka kanalizace</t>
  </si>
  <si>
    <t>Ing. Pavel Korda</t>
  </si>
  <si>
    <t xml:space="preserve">    5 - Komunikace pozemní</t>
  </si>
  <si>
    <t>112201102</t>
  </si>
  <si>
    <t>Odstranění pařezů D přes 300 do 500 mm</t>
  </si>
  <si>
    <t>-1964215741</t>
  </si>
  <si>
    <t>Odstranění pařezů strojně s jejich vykopáním, vytrháním nebo odstřelením průměru přes 300 do 500 mm</t>
  </si>
  <si>
    <t>https://podminky.urs.cz/item/CS_URS_2021_02/112201102</t>
  </si>
  <si>
    <t>" pařezy u jámy č.6"  3</t>
  </si>
  <si>
    <t>113106091</t>
  </si>
  <si>
    <t>Rozebrání vozovek ze silničních dílců při překopech se spárami zalitými živicí strojně pl do 15 m2</t>
  </si>
  <si>
    <t>-562356633</t>
  </si>
  <si>
    <t>Rozebrání dlažeb a dílců při překopech inženýrských sítí s přemístěním hmot na skládku na vzdálenost do 3 m nebo s naložením na dopravní prostředek strojně plochy jednotlivě do 15 m2 vozovek a ploch, s jakoukoliv výplní spár ze silničních dílců jakýchkoliv rozměrů, s ložem z kameniva nebo živice se zalitím spar živicí</t>
  </si>
  <si>
    <t>https://podminky.urs.cz/item/CS_URS_2021_02/113106091</t>
  </si>
  <si>
    <t>"v místě jámy č.3"4</t>
  </si>
  <si>
    <t>113107043</t>
  </si>
  <si>
    <t>Odstranění podkladu živičných tl přes 100 do 150 mm při překopech ručně</t>
  </si>
  <si>
    <t>1115782021</t>
  </si>
  <si>
    <t>Odstranění podkladů nebo krytů při překopech inženýrských sítí s přemístěním hmot na skládku ve vzdálenosti do 3 m nebo s naložením na dopravní prostředek ručně živičných, o tl. vrstvy přes 100 do 150 mm</t>
  </si>
  <si>
    <t>https://podminky.urs.cz/item/CS_URS_2021_02/113107043</t>
  </si>
  <si>
    <t>"start a cíl jámy č. 4 a 5" 2,5*1+2*3</t>
  </si>
  <si>
    <t>119001401</t>
  </si>
  <si>
    <t>Dočasné zajištění potrubí ocelového nebo litinového DN do 200 mm</t>
  </si>
  <si>
    <t>-1594021082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</si>
  <si>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</si>
  <si>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https://podminky.urs.cz/item/CS_URS_2021_02/119001401</t>
  </si>
  <si>
    <t>" potrubí  v jámách č.3-6 - předběžný odhad "5</t>
  </si>
  <si>
    <t>119001411</t>
  </si>
  <si>
    <t>Dočasné zajištění potrubí betonového, ŽB nebo kameninového DN do 200 mm</t>
  </si>
  <si>
    <t>1775519249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</si>
  <si>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</si>
  <si>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https://podminky.urs.cz/item/CS_URS_2021_02/119001411</t>
  </si>
  <si>
    <t>119001421</t>
  </si>
  <si>
    <t>Dočasné zajištění kabelů a kabelových tratí ze 3 volně ložených kabelů</t>
  </si>
  <si>
    <t>1626347241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</si>
  <si>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</si>
  <si>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</si>
  <si>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" souběh s kalely VO a rozhl-  podél  výkopu rýhy  mezi ČS a jámou protlaku č.3"60</t>
  </si>
  <si>
    <t>" kabely v jámách č.3-6 - předběžný odhad "28</t>
  </si>
  <si>
    <t>121112003</t>
  </si>
  <si>
    <t>Sejmutí ornice tl vrstvy do 200 mm ručně</t>
  </si>
  <si>
    <t>-1597539808</t>
  </si>
  <si>
    <t>Sejmutí ornice ručně při souvislé ploše, tl. vrstvy do 200 mm</t>
  </si>
  <si>
    <t>https://podminky.urs.cz/item/CS_URS_2021_02/121112003</t>
  </si>
  <si>
    <t>" výkop v zeleném pásu"  30*0,6</t>
  </si>
  <si>
    <t>132251102</t>
  </si>
  <si>
    <t>Hloubení rýh nezapažených š do 800 mm v hornině třídy těžitelnosti I skupiny 3 objem do 50 m3 strojně</t>
  </si>
  <si>
    <t>-2114722065</t>
  </si>
  <si>
    <t>Hloubení nezapažených rýh šířky do 800 mm strojně s urovnáním dna do předepsaného profilu a spádu v hornině třídy těžitelnosti I skupiny 3 přes 20 do 50 m3</t>
  </si>
  <si>
    <t>https://podminky.urs.cz/item/CS_URS_2021_02/132251102</t>
  </si>
  <si>
    <t>50% zemina  tř.3</t>
  </si>
  <si>
    <t>" ruční výkop rýhy"(0,6*(7,9*1,53+13,02*(1,53*+1,46)/2+12,01*(1,46+1,4)/2+15,48*(1,4+1,55)/2+11,87*(1,55+2,5)/2))*0,5</t>
  </si>
  <si>
    <t>132351102</t>
  </si>
  <si>
    <t>Hloubení rýh nezapažených š do 800 mm v hornině třídy těžitelnosti II skupiny 4 objem do 50 m3 strojně</t>
  </si>
  <si>
    <t>1023201227</t>
  </si>
  <si>
    <t>Hloubení nezapažených rýh šířky do 800 mm strojně s urovnáním dna do předepsaného profilu a spádu v hornině třídy těžitelnosti II skupiny 4 přes 20 do 50 m3</t>
  </si>
  <si>
    <t>https://podminky.urs.cz/item/CS_URS_2021_02/132351102</t>
  </si>
  <si>
    <t>133351101</t>
  </si>
  <si>
    <t>Hloubení šachet nezapažených v hornině třídy těžitelnosti II skupiny 4 objem do 20 m3</t>
  </si>
  <si>
    <t>283996911</t>
  </si>
  <si>
    <t>Hloubení nezapažených šachet strojně v hornině třídy těžitelnosti II skupiny 4 do 20 m3</t>
  </si>
  <si>
    <t>https://podminky.urs.cz/item/CS_URS_2021_02/133351101</t>
  </si>
  <si>
    <t>"jáma č.3"2*1*2,7</t>
  </si>
  <si>
    <t>"jáma č.4"2,5*1*2,1</t>
  </si>
  <si>
    <t>133311012</t>
  </si>
  <si>
    <t>Hloubení šachet v nesoudržných horninách třídy těžitelnosti II skupiny 4 při překopech inženýrských sítí objemu do 10 m3 ručně</t>
  </si>
  <si>
    <t>-410285930</t>
  </si>
  <si>
    <t>Hloubení šachet při překopech inženýrských sítí ručně zapažených i nezapažených objemu do 10 m3 v hornině třídy těžitelnosti II skupiny 4 nesoudržných</t>
  </si>
  <si>
    <t>https://podminky.urs.cz/item/CS_URS_2021_02/133311012</t>
  </si>
  <si>
    <t>"jáma č.5"2*3*2,8</t>
  </si>
  <si>
    <t>"jáma č.6"1,8*2,5*2,5</t>
  </si>
  <si>
    <t>"výkop  pro šachtu( v jámě č.6) "1,2*1,2*1,4</t>
  </si>
  <si>
    <t>141721211</t>
  </si>
  <si>
    <t>Řízený zemní protlak délky do 50 m hl do 6 m s protlačením potrubí vnějšího průměru vrtu do 90 mm v hornině třídy těžitelnosti I a II skupiny 1 až 4</t>
  </si>
  <si>
    <t>1869477406</t>
  </si>
  <si>
    <t>Řízený zemní protlak délky protlaku do 50 m v hornině třídy těžitelnosti I a II, skupiny 1 až 4 včetně protlačení trub v hloubce do 6 m vnějšího průměru vrtu do 90 mm</t>
  </si>
  <si>
    <t>https://podminky.urs.cz/item/CS_URS_2021_02/141721211</t>
  </si>
  <si>
    <t>"protlak mezi  jámami č.3-č.6"51,21</t>
  </si>
  <si>
    <t>28610001</t>
  </si>
  <si>
    <t>trubka tlaková hrdlovaná vodovodní PVC dl 6m DN 80</t>
  </si>
  <si>
    <t>896696273</t>
  </si>
  <si>
    <t>https://podminky.urs.cz/item/CS_URS_2021_02/28610001</t>
  </si>
  <si>
    <t>51,21*1,031 'Přepočtené koeficientem množství</t>
  </si>
  <si>
    <t>151101101</t>
  </si>
  <si>
    <t>Zřízení příložného pažení a rozepření stěn rýh hl do 2 m</t>
  </si>
  <si>
    <t>-1413329128</t>
  </si>
  <si>
    <t>Zřízení pažení a rozepření stěn rýh pro podzemní vedení příložné pro jakoukoliv mezerovitost, hloubky do 2 m</t>
  </si>
  <si>
    <t>https://podminky.urs.cz/item/CS_URS_2021_02/151101101</t>
  </si>
  <si>
    <t>"výkop rýhy "48,41*2*1,2+11,87*2*2,2</t>
  </si>
  <si>
    <t>151101111</t>
  </si>
  <si>
    <t>Odstranění příložného pažení a rozepření stěn rýh hl do 2 m</t>
  </si>
  <si>
    <t>-1717763417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</si>
  <si>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</si>
  <si>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</si>
  <si>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151101102</t>
  </si>
  <si>
    <t>Zřízení příložného pažení a rozepření stěn rýh hl přes 2 do 4 m</t>
  </si>
  <si>
    <t>346291592</t>
  </si>
  <si>
    <t>Zřízení pažení a rozepření stěn rýh pro podzemní vedení příložné pro jakoukoliv mezerovitost, hloubky přes 2 do 4 m</t>
  </si>
  <si>
    <t>https://podminky.urs.cz/item/CS_URS_2021_02/151101102</t>
  </si>
  <si>
    <t>"jámy protlaku č.3-6"18+21+30+30</t>
  </si>
  <si>
    <t>151101112</t>
  </si>
  <si>
    <t>Odstranění příložného pažení a rozepření stěn rýh hl přes 2 do 4 m</t>
  </si>
  <si>
    <t>-1969329642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</si>
  <si>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</si>
  <si>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</si>
  <si>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151101401</t>
  </si>
  <si>
    <t>Zřízení vzepření stěn při pažení příložném hl do 4 m</t>
  </si>
  <si>
    <t>-384270175</t>
  </si>
  <si>
    <t>Zřízení vzepření zapažených stěn výkopů s potřebným přepažováním při pažení příložném, hloubky do 4 m</t>
  </si>
  <si>
    <t>https://podminky.urs.cz/item/CS_URS_2021_02/151101401</t>
  </si>
  <si>
    <t>151101411</t>
  </si>
  <si>
    <t>Odstranění vzepření stěn při pažení příložném hl do 4 m</t>
  </si>
  <si>
    <t>-1022053335</t>
  </si>
  <si>
    <t>Odstranění vzepření stěn výkopů s uložením materiálu na vzdálenost do 3 m od kraje výkopu při pažení příložném, hloubky do 4 m</t>
  </si>
  <si>
    <t>https://podminky.urs.cz/item/CS_URS_2021_02/151101411</t>
  </si>
  <si>
    <t>162201405</t>
  </si>
  <si>
    <t>Vodorovné přemístění větví stromů jehličnatých do 1 km D kmene přes 100 do 300 mm</t>
  </si>
  <si>
    <t>-1008879281</t>
  </si>
  <si>
    <t>Vodorovné přemístění větví, kmenů nebo pařezů s naložením, složením a dopravou do 1000 m větví stromů jehličnatých, průměru kmene přes 100 do 300 mm</t>
  </si>
  <si>
    <t>https://podminky.urs.cz/item/CS_URS_2021_02/162201405</t>
  </si>
  <si>
    <t>162351103</t>
  </si>
  <si>
    <t>Vodorovné přemístění přes 50 do 500 m výkopku/sypaniny z horniny třídy těžitelnosti I skupiny 1 až 3</t>
  </si>
  <si>
    <t>505215075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</si>
  <si>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</si>
  <si>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</si>
  <si>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" odvoz výkopku zeminy  k zásypům"36,749</t>
  </si>
  <si>
    <t>1374858816</t>
  </si>
  <si>
    <t>"likvidace pařezů"76</t>
  </si>
  <si>
    <t>162751117</t>
  </si>
  <si>
    <t>Vodorovné přemístění přes 9 000 do 10000 m výkopku/sypaniny z horniny třídy těžitelnosti I skupiny 1 až 3</t>
  </si>
  <si>
    <t>-78300353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</si>
  <si>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</si>
  <si>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</si>
  <si>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" výkop  zeminy  celkem " 27,202*2+10,65+30,066</t>
  </si>
  <si>
    <t>" odpočet zeminy pro zpětný zásyp "-36,749</t>
  </si>
  <si>
    <t>171201201</t>
  </si>
  <si>
    <t>Uložení sypaniny na skládky nebo meziskládky</t>
  </si>
  <si>
    <t>-1990623263</t>
  </si>
  <si>
    <t>Uložení sypaniny na skládky nebo meziskládky bez hutnění s upravením uložené sypaniny do předepsaného tvaru</t>
  </si>
  <si>
    <t>https://podminky.urs.cz/item/CS_URS_2021_02/171201201</t>
  </si>
  <si>
    <t>171201221</t>
  </si>
  <si>
    <t>Poplatek za uložení na skládce (skládkovné) zeminy a kamení kód odpadu 17 05 04</t>
  </si>
  <si>
    <t>-1703533432</t>
  </si>
  <si>
    <t>Poplatek za uložení stavebního odpadu na skládce (skládkovné) zeminy a kamení zatříděného do Katalogu odpadů pod kódem 17 05 04</t>
  </si>
  <si>
    <t>https://podminky.urs.cz/item/CS_URS_2021_02/171201221</t>
  </si>
  <si>
    <t>58,371*1,8 'Přepočtené koeficientem množství</t>
  </si>
  <si>
    <t>171201212</t>
  </si>
  <si>
    <t>Poplatek za uložení stavebního odpadu - zeminy a kameniva na skládce</t>
  </si>
  <si>
    <t>-1493257501</t>
  </si>
  <si>
    <t xml:space="preserve">Poplatek za uložení pařezů na skládku </t>
  </si>
  <si>
    <t>174101101</t>
  </si>
  <si>
    <t>Zásyp jam, šachet rýh nebo kolem objektů sypaninou se zhutněním</t>
  </si>
  <si>
    <t>915345527</t>
  </si>
  <si>
    <t>Zásyp sypaninou z jakékoliv horniny strojně s uložením výkopku ve vrstvách se zhutněním jam, šachet, rýh nebo kolem objektů v těchto vykopávkách</t>
  </si>
  <si>
    <t>https://podminky.urs.cz/item/CS_URS_2021_02/174101101</t>
  </si>
  <si>
    <t>"Zásyp rýhy ( staničení  0-35,28)"35,28*0,6*0,5</t>
  </si>
  <si>
    <t>"Zásyp rýhy ( staničení 30,28-60,28)"25,0 *0,6*1</t>
  </si>
  <si>
    <t>"Zásyp jámy č. 3  ( neleží v komunikaci)" 2*1*1,5-"obsyp a lože"0,4</t>
  </si>
  <si>
    <t>"Zásyp jámy č. 6 ( neleží v komunikaci)" 2,5*1,8*2-"obsyp a lože" 0,435</t>
  </si>
  <si>
    <t>-1125553696</t>
  </si>
  <si>
    <t>58344197</t>
  </si>
  <si>
    <t>štěrkodrť frakce 0/63</t>
  </si>
  <si>
    <t>2089227243</t>
  </si>
  <si>
    <t>https://podminky.urs.cz/item/CS_URS_2021_02/58344197</t>
  </si>
  <si>
    <t>" RÝHA PŘES POZEMKY Č. 2022  A 2024" 10,584*2</t>
  </si>
  <si>
    <t>175111101</t>
  </si>
  <si>
    <t>Obsypání potrubí ručně sypaninou bez prohození, uloženou do 3 m</t>
  </si>
  <si>
    <t>-492000235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</si>
  <si>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</si>
  <si>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</si>
  <si>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" gravitační  potrubí, šachta " 1,182</t>
  </si>
  <si>
    <t>"výtlačné potrubí v otevř výkopu  a jámách protlaku "  (60,28+2+2,5+3+1,5)*0,6*0,37</t>
  </si>
  <si>
    <t>58344171</t>
  </si>
  <si>
    <t>štěrkodrť frakce 0/32</t>
  </si>
  <si>
    <t>2025133585</t>
  </si>
  <si>
    <t>https://podminky.urs.cz/item/CS_URS_2021_02/58344171</t>
  </si>
  <si>
    <t>1,182*2 'Přepočtené koeficientem množství</t>
  </si>
  <si>
    <t>58333625</t>
  </si>
  <si>
    <t>kamenivo těžené hrubé frakce 4/8</t>
  </si>
  <si>
    <t>1168162789</t>
  </si>
  <si>
    <t>https://podminky.urs.cz/item/CS_URS_2021_02/58333625</t>
  </si>
  <si>
    <t>15,38*2 'Přepočtené koeficientem množství</t>
  </si>
  <si>
    <t>181111113</t>
  </si>
  <si>
    <t>Plošná úprava terénu do 500 m2 zemina skupiny 1 až 4 nerovnosti přes 50 do 100 mm ve svahu přes 1:2 do 1:1</t>
  </si>
  <si>
    <t>177306053</t>
  </si>
  <si>
    <t>Plošná úprava terénu v zemině skupiny 1 až 4 s urovnáním povrchu bez doplnění ornice souvislé plochy do 500 m2 při nerovnostech terénu přes 50 do 100 mm na svahu přes 1:2 do 1:1</t>
  </si>
  <si>
    <t>https://podminky.urs.cz/item/CS_URS_2021_02/181111113</t>
  </si>
  <si>
    <t>"podél pozemku č. 2025" 25*1,5</t>
  </si>
  <si>
    <t>"jáma protlaku č.6"6</t>
  </si>
  <si>
    <t>181411163</t>
  </si>
  <si>
    <t>Založení trávníku zatravňovací textilií včetně textilie pl do 1000 m2 ve svahu přes 1:2 do 1:1</t>
  </si>
  <si>
    <t>1730423301</t>
  </si>
  <si>
    <t>Založení trávníku na půdě předem připravené plochy do 1000 m2 zatravňovací textilií na svahu přes 1:2 do 1:1</t>
  </si>
  <si>
    <t>https://podminky.urs.cz/item/CS_URS_2021_02/181411163</t>
  </si>
  <si>
    <t>25*1,5+10</t>
  </si>
  <si>
    <t>00572410</t>
  </si>
  <si>
    <t>osivo směs travní parková</t>
  </si>
  <si>
    <t>kg</t>
  </si>
  <si>
    <t>1984336092</t>
  </si>
  <si>
    <t>https://podminky.urs.cz/item/CS_URS_2021_02/00572410</t>
  </si>
  <si>
    <t>47,5*0,015 'Přepočtené koeficientem množství</t>
  </si>
  <si>
    <t>181912112</t>
  </si>
  <si>
    <t>Úprava pláně v hornině třídy těžitelnosti I skupiny 3 se zhutněním ručně</t>
  </si>
  <si>
    <t>-741644075</t>
  </si>
  <si>
    <t>Úprava pláně vyrovnáním výškových rozdílů ručně v hornině třídy těžitelnosti I skupiny 3 se zhutněním</t>
  </si>
  <si>
    <t>https://podminky.urs.cz/item/CS_URS_2021_02/181912112</t>
  </si>
  <si>
    <t>346244820 x</t>
  </si>
  <si>
    <t>Vybourání a  následná dozdívka přizdívky izolační a ochranné z cihel pálených  na maltu MC-10 vč  dodávky materiálu</t>
  </si>
  <si>
    <t>-889570636</t>
  </si>
  <si>
    <t>Vybourání a následná dozdívka přizdívky izolační a ochranné z cihel pálených na maltu MC-10 vč dodávky materiálu</t>
  </si>
  <si>
    <t>" v místě výstupu výtlač potrubí z ČS (vnější líc objektu septiku)" 1</t>
  </si>
  <si>
    <t>451572111</t>
  </si>
  <si>
    <t>Lože pod potrubí otevřený výkop z kameniva drobného těženého</t>
  </si>
  <si>
    <t>-298569709</t>
  </si>
  <si>
    <t>Lože pod potrubí, stoky a drobné objekty v otevřeném výkopu z kameniva drobného těženého 0 až 4 mm</t>
  </si>
  <si>
    <t>https://podminky.urs.cz/item/CS_URS_2021_02/451572111</t>
  </si>
  <si>
    <t>" lože gravit potrubí, šachta "0,25</t>
  </si>
  <si>
    <t>"výtlačné potrubí v otevř výkopu  a jámách protlaku "  (60,28+2+2,5+3+1,5)*0,6*0,1</t>
  </si>
  <si>
    <t>Komunikace pozemní</t>
  </si>
  <si>
    <t>565175113</t>
  </si>
  <si>
    <t>Asfaltový beton vrstva podkladní ACP 16 (obalované kamenivo OKS) tl 120 mm š do 3 m</t>
  </si>
  <si>
    <t>-1057652190</t>
  </si>
  <si>
    <t>Asfaltový beton vrstva podkladní ACP 16 (obalované kamenivo střednězrnné - OKS) s rozprostřením a zhutněním v pruhu šířky přes 1,5 do 3 m, po zhutnění tl. 120 mm</t>
  </si>
  <si>
    <t>https://podminky.urs.cz/item/CS_URS_2021_02/565175113</t>
  </si>
  <si>
    <t>"JÁMY PROTLAKU Č.4 A 5 ( v komunikaci)" 1,2*2,9+2,2*3,4</t>
  </si>
  <si>
    <t>566901133</t>
  </si>
  <si>
    <t>Vyspravení podkladu po překopech inženýrských sítí plochy do 15 m2 štěrkodrtí tl. 200 mm</t>
  </si>
  <si>
    <t>-1557097462</t>
  </si>
  <si>
    <t>Vyspravení podkladu po překopech inženýrských sítí plochy do 15 m2 s rozprostřením a zhutněním štěrkodrtí tl. 200 mm</t>
  </si>
  <si>
    <t>https://podminky.urs.cz/item/CS_URS_2021_02/566901133</t>
  </si>
  <si>
    <t>"JÁMY PROTLAKU Č.4 A 5 ( v komunikaci)" (1,0*2,5+2,0*3,0)*10</t>
  </si>
  <si>
    <t>566901132</t>
  </si>
  <si>
    <t>Vyspravení podkladu po překopech inženýrských sítí plochy do 15 m2 štěrkodrtí tl. 150 mm</t>
  </si>
  <si>
    <t>345307470</t>
  </si>
  <si>
    <t>Vyspravení podkladu po překopech inženýrských sítí plochy do 15 m2 s rozprostřením a zhutněním štěrkodrtí tl. 150 mm</t>
  </si>
  <si>
    <t>https://podminky.urs.cz/item/CS_URS_2021_02/566901132</t>
  </si>
  <si>
    <t>"JÁMY PROTLAKU Č.4 A 5 ( v komunikaci)- celk tl 30cm" (1,0*2,5+2,0*3,3)*2</t>
  </si>
  <si>
    <t>573111112</t>
  </si>
  <si>
    <t>Postřik živičný infiltrační s posypem z asfaltu množství 1 kg/m2</t>
  </si>
  <si>
    <t>1314026441</t>
  </si>
  <si>
    <t>Postřik infiltrační PI z asfaltu silničního s posypem kamenivem, v množství 1,00 kg/m2</t>
  </si>
  <si>
    <t>https://podminky.urs.cz/item/CS_URS_2021_02/573111112</t>
  </si>
  <si>
    <t>"JÁMY PROTLAKU Č.4 A 5 ( v komunikaci)" ( 1,2*2,9+2,2*3,4)*2</t>
  </si>
  <si>
    <t>577134111</t>
  </si>
  <si>
    <t>Asfaltový beton vrstva obrusná ACO 11 (ABS) tř. I tl 40 mm š do 3 m z nemodifikovaného asfaltu</t>
  </si>
  <si>
    <t>-441426764</t>
  </si>
  <si>
    <t>Asfaltový beton vrstva obrusná ACO 11 (ABS) s rozprostřením a se zhutněním z nemodifikovaného asfaltu v pruhu šířky do 3 m tř. I, po zhutnění tl. 40 mm</t>
  </si>
  <si>
    <t>https://podminky.urs.cz/item/CS_URS_2021_02/577134111</t>
  </si>
  <si>
    <t>577166111</t>
  </si>
  <si>
    <t>Asfaltový beton vrstva ložní ACL 22 (ABVH) tl 70 mm š do 3 m z nemodifikovaného asfaltu</t>
  </si>
  <si>
    <t>1153125114</t>
  </si>
  <si>
    <t>Asfaltový beton vrstva ložní ACL 22 (ABVH) s rozprostřením a zhutněním z nemodifikovaného asfaltu v pruhu šířky do 3 m, po zhutnění tl. 70 mm</t>
  </si>
  <si>
    <t>https://podminky.urs.cz/item/CS_URS_2021_02/577166111</t>
  </si>
  <si>
    <t>584121111</t>
  </si>
  <si>
    <t>Osazení silničních dílců z ŽB do lože z kameniva těženého tl 40 mm plochy do 200 m2</t>
  </si>
  <si>
    <t>-175306670</t>
  </si>
  <si>
    <t>Osazení silničních dílců ze železového betonu s podkladem z kameniva těženého do tl. 40 mm jakéhokoliv druhu a velikosti, na plochu jednotlivě přes 50 do 200 m2</t>
  </si>
  <si>
    <t>https://podminky.urs.cz/item/CS_URS_2021_02/584121111</t>
  </si>
  <si>
    <t>"zpětná pokládka stávajících panelů"4</t>
  </si>
  <si>
    <t>599141111</t>
  </si>
  <si>
    <t>Vyplnění spár mezi silničními dílci živičnou zálivkou</t>
  </si>
  <si>
    <t>1721437496</t>
  </si>
  <si>
    <t>Vyplnění spár mezi silničními dílci jakékoliv tloušťky živičnou zálivkou</t>
  </si>
  <si>
    <t>https://podminky.urs.cz/item/CS_URS_2021_02/599141111</t>
  </si>
  <si>
    <t>"po obvodě nového asf.krytu  v místě jamy 4 a 5" 2,5*2+2*1+2*2+2*3</t>
  </si>
  <si>
    <t>871211211</t>
  </si>
  <si>
    <t>Montáž potrubí z PE100 SDR 11 otevřený výkop svařovaných elektrotvarovkou D 63 x 5,8 mm</t>
  </si>
  <si>
    <t>1823961846</t>
  </si>
  <si>
    <t>Montáž vodovodního potrubí z plastů v otevřeném výkopu z polyetylenu PE 100 svařovaných elektrotvarovkou SDR 11/PN16 D 63 x 5,8 mm</t>
  </si>
  <si>
    <t>https://podminky.urs.cz/item/CS_URS_2021_02/871211211</t>
  </si>
  <si>
    <t>" výtlačné potrubí = otevř výkop + protlak " 60,28+51,21</t>
  </si>
  <si>
    <t>48</t>
  </si>
  <si>
    <t>28613684</t>
  </si>
  <si>
    <t>potrubí dvouvrstvé PE100 RC se signalizační vrstvou SDR11 63x5,8mm dl 12m</t>
  </si>
  <si>
    <t>1191118777</t>
  </si>
  <si>
    <t>https://podminky.urs.cz/item/CS_URS_2021_02/28613684</t>
  </si>
  <si>
    <t>49</t>
  </si>
  <si>
    <t>871315221</t>
  </si>
  <si>
    <t>Kanalizační potrubí z tvrdého PVC jednovrstvé tuhost třídy SN8 DN 160</t>
  </si>
  <si>
    <t>600107576</t>
  </si>
  <si>
    <t>Kanalizační potrubí z tvrdého PVC v otevřeném výkopu ve sklonu do 20 %, hladkého plnostěnného jednovrstvého, tuhost třídy SN 8 DN 160</t>
  </si>
  <si>
    <t>https://podminky.urs.cz/item/CS_URS_2021_02/871315221</t>
  </si>
  <si>
    <t>50</t>
  </si>
  <si>
    <t>892241111</t>
  </si>
  <si>
    <t>Tlaková zkouška vodou potrubí DN do 80</t>
  </si>
  <si>
    <t>735625280</t>
  </si>
  <si>
    <t>Tlakové zkoušky vodou na potrubí DN do 80</t>
  </si>
  <si>
    <t>https://podminky.urs.cz/item/CS_URS_2021_02/892241111</t>
  </si>
  <si>
    <t>51</t>
  </si>
  <si>
    <t>892351111</t>
  </si>
  <si>
    <t>Tlaková zkouška vodou potrubí DN 150 nebo 200</t>
  </si>
  <si>
    <t>-1795834725</t>
  </si>
  <si>
    <t>Tlakové zkoušky vodou na potrubí DN 150 nebo 200</t>
  </si>
  <si>
    <t>https://podminky.urs.cz/item/CS_URS_2021_02/892351111</t>
  </si>
  <si>
    <t>52</t>
  </si>
  <si>
    <t>894812001</t>
  </si>
  <si>
    <t>Revizní a čistící šachta z PP šachtové dno DN 400/150 přímý tok</t>
  </si>
  <si>
    <t>-1654257656</t>
  </si>
  <si>
    <t>Revizní a čistící šachta z polypropylenu PP pro hladké trouby DN 400 šachtové dno (DN šachty / DN trubního vedení) DN 400/150 přímý tok</t>
  </si>
  <si>
    <t>https://podminky.urs.cz/item/CS_URS_2021_02/894812001</t>
  </si>
  <si>
    <t>53</t>
  </si>
  <si>
    <t>894812034</t>
  </si>
  <si>
    <t>Revizní a čistící šachta z PP DN 400 šachtová roura korugovaná bez hrdla světlé hloubky 3000 mm</t>
  </si>
  <si>
    <t>-2041640761</t>
  </si>
  <si>
    <t>Revizní a čistící šachta z polypropylenu PP pro hladké trouby DN 400 roura šachtová korugovaná bez hrdla, světlé hloubky 3000 mm</t>
  </si>
  <si>
    <t>https://podminky.urs.cz/item/CS_URS_2021_02/894812034</t>
  </si>
  <si>
    <t>54</t>
  </si>
  <si>
    <t>894812034 x1</t>
  </si>
  <si>
    <t>100804804</t>
  </si>
  <si>
    <t xml:space="preserve">Příplatek za úpravu revizní šachty z polypropylenu PP dle technické zprávy - úprava šachty zaslepení vtoku zátkou DN150, vyvrtání otvoru a nalepení odbočky DN63 s těsněním </t>
  </si>
  <si>
    <t>55</t>
  </si>
  <si>
    <t>894812041</t>
  </si>
  <si>
    <t>Příplatek k rourám revizní a čistící šachty z PP DN 400 za uříznutí šachtové roury</t>
  </si>
  <si>
    <t>-54931012</t>
  </si>
  <si>
    <t>Revizní a čistící šachta z polypropylenu PP pro hladké trouby DN 400 roura šachtová korugovaná Příplatek k cenám 2031 - 2035 za uříznutí šachtové roury</t>
  </si>
  <si>
    <t>https://podminky.urs.cz/item/CS_URS_2021_02/894812041</t>
  </si>
  <si>
    <t>56</t>
  </si>
  <si>
    <t>894812051</t>
  </si>
  <si>
    <t>Revizní a čistící šachta z PP DN 400 poklop plastový pochůzí pro třídu zatížení A15</t>
  </si>
  <si>
    <t>-1612430996</t>
  </si>
  <si>
    <t>Revizní a čistící šachta z polypropylenu PP pro hladké trouby DN 400 poklop plastový (pro třídu zatížení) pochůzí (A15)</t>
  </si>
  <si>
    <t>https://podminky.urs.cz/item/CS_URS_2021_02/894812051</t>
  </si>
  <si>
    <t>57</t>
  </si>
  <si>
    <t>899623151</t>
  </si>
  <si>
    <t>Obetonování potrubí nebo zdiva stok betonem prostým tř. C 16/20 otevřený výkop</t>
  </si>
  <si>
    <t>-509840711</t>
  </si>
  <si>
    <t>Obetonování potrubí nebo zdiva stok betonem prostým v otevřeném výkopu, beton tř. C 16/20</t>
  </si>
  <si>
    <t>https://podminky.urs.cz/item/CS_URS_2021_02/899623151</t>
  </si>
  <si>
    <t>58</t>
  </si>
  <si>
    <t>899721111</t>
  </si>
  <si>
    <t>Signalizační vodič DN do 150 mm na potrubí</t>
  </si>
  <si>
    <t>1296757759</t>
  </si>
  <si>
    <t>Signalizační vodič na potrubí DN do 150 mm</t>
  </si>
  <si>
    <t>https://podminky.urs.cz/item/CS_URS_2021_02/899721111</t>
  </si>
  <si>
    <t>111,5+1</t>
  </si>
  <si>
    <t>59</t>
  </si>
  <si>
    <t>919735113</t>
  </si>
  <si>
    <t>Řezání stávajícího živičného krytu hl přes 100 do 150 mm</t>
  </si>
  <si>
    <t>-1689235062</t>
  </si>
  <si>
    <t>Řezání stávajícího živičného krytu nebo podkladu hloubky přes 100 do 150 mm</t>
  </si>
  <si>
    <t>https://podminky.urs.cz/item/CS_URS_2021_02/919735113</t>
  </si>
  <si>
    <t>"start a cíl jámy č. 4 a 5" 2,5*2+1,0*2+3*2+2*2</t>
  </si>
  <si>
    <t>60</t>
  </si>
  <si>
    <t>971042230</t>
  </si>
  <si>
    <t>Vybourání otvorů do stáv beton.potrubí jednotné kanalizace DN800 -(navrtávka pro potrubí prům. DN150mm)</t>
  </si>
  <si>
    <t>230301268</t>
  </si>
  <si>
    <t>61</t>
  </si>
  <si>
    <t>R3</t>
  </si>
  <si>
    <t>-1585474322</t>
  </si>
  <si>
    <t>Zajištění a ochrana stávajícího objektu kamenné studny na poz. č.2069/6 ( u jámy 6)</t>
  </si>
  <si>
    <t>62</t>
  </si>
  <si>
    <t>997221551</t>
  </si>
  <si>
    <t>Vodorovná doprava suti ze sypkých materiálů do 1 km</t>
  </si>
  <si>
    <t>-227936073</t>
  </si>
  <si>
    <t>Vodorovná doprava suti bez naložení, ale se složením a s hrubým urovnáním ze sypkých materiálů, na vzdálenost do 1 km</t>
  </si>
  <si>
    <t>https://podminky.urs.cz/item/CS_URS_2021_02/997221551</t>
  </si>
  <si>
    <t>63</t>
  </si>
  <si>
    <t>997221559</t>
  </si>
  <si>
    <t>Příplatek ZKD 1 km u vodorovné dopravy suti ze sypkých materiálů</t>
  </si>
  <si>
    <t>-342068957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</si>
  <si>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</si>
  <si>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</si>
  <si>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0,468*5</t>
  </si>
  <si>
    <t>64</t>
  </si>
  <si>
    <t>997221571</t>
  </si>
  <si>
    <t>Vodorovná doprava vybouraných hmot do 1 km</t>
  </si>
  <si>
    <t>-897884675</t>
  </si>
  <si>
    <t>Vodorovná doprava vybouraných hmot bez naložení, ale se složením a s hrubým urovnáním na vzdálenost do 1 km</t>
  </si>
  <si>
    <t>https://podminky.urs.cz/item/CS_URS_2021_02/997221571</t>
  </si>
  <si>
    <t>"živičný kryt vozovky "2,686</t>
  </si>
  <si>
    <t>65</t>
  </si>
  <si>
    <t>997221579</t>
  </si>
  <si>
    <t>Příplatek ZKD 1 km u vodorovné dopravy vybouraných hmot</t>
  </si>
  <si>
    <t>1935522638</t>
  </si>
  <si>
    <t>Vodorovná doprava vybouraných hmot bez naložení, ale se složením a s hrubým urovnáním na vzdálenost Příplatek k ceně za každý další i započatý 1 km přes 1 km</t>
  </si>
  <si>
    <t>https://podminky.urs.cz/item/CS_URS_2021_02/997221579</t>
  </si>
  <si>
    <t>2,686*5</t>
  </si>
  <si>
    <t>66</t>
  </si>
  <si>
    <t>997221645</t>
  </si>
  <si>
    <t>Poplatek za uložení na skládce (skládkovné) odpadu asfaltového bez dehtu kód odpadu 17 03 02</t>
  </si>
  <si>
    <t>1645112530</t>
  </si>
  <si>
    <t>Poplatek za uložení stavebního odpadu na skládce (skládkovné) asfaltového bez obsahu dehtu zatříděného do Katalogu odpadů pod kódem 17 03 02</t>
  </si>
  <si>
    <t>https://podminky.urs.cz/item/CS_URS_2021_02/997221645</t>
  </si>
  <si>
    <t>67</t>
  </si>
  <si>
    <t>997221655</t>
  </si>
  <si>
    <t>-1598725588</t>
  </si>
  <si>
    <t>https://podminky.urs.cz/item/CS_URS_2021_02/997221655</t>
  </si>
  <si>
    <t>68</t>
  </si>
  <si>
    <t>998276101</t>
  </si>
  <si>
    <t>Přesun hmot pro trubní vedení z trub z plastických hmot otevřený výkop</t>
  </si>
  <si>
    <t>575783751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</si>
  <si>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</si>
  <si>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</si>
  <si>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69</t>
  </si>
  <si>
    <t>1492465010</t>
  </si>
  <si>
    <t>" v místě výstupu výtlač potrubí z ČS (vnější líc objektu septiku)" 0,5</t>
  </si>
  <si>
    <t>70</t>
  </si>
  <si>
    <t>1552658367</t>
  </si>
  <si>
    <t>71</t>
  </si>
  <si>
    <t>1003190475</t>
  </si>
  <si>
    <t>72</t>
  </si>
  <si>
    <t>-2068066221</t>
  </si>
  <si>
    <t xml:space="preserve">SO 02-PS - strojní vybavení  čerpací stanice  vč D+M obslužné lávky </t>
  </si>
  <si>
    <t>Ing.Pavel Korda</t>
  </si>
  <si>
    <t>M - Práce a dodávky M</t>
  </si>
  <si>
    <t xml:space="preserve">    23-M - Montáže potrubí</t>
  </si>
  <si>
    <t>Práce a dodávky M</t>
  </si>
  <si>
    <t>23-M</t>
  </si>
  <si>
    <t>Montáže potrubí</t>
  </si>
  <si>
    <t>R101</t>
  </si>
  <si>
    <t xml:space="preserve">Kompl D+M technologického vystrojení  čerpací stanice - 2x poinorné čerpadlo v příslušenství , výtlačný řád technolog. vystrojení, plovákové spínání , D+M obslužné lávky a  žebříku </t>
  </si>
  <si>
    <t>-837593406</t>
  </si>
  <si>
    <t>Kompl D+M technologického vystrojení čerpací stanice - 2x ponorné čerpadlo v příslušenství , výtlačný řád technolog. vystrojení, plovákové spínání , D+M obslužné lávky a žebříku 
- podrobněji viz technická zpráva a výkresy</t>
  </si>
  <si>
    <t>R102</t>
  </si>
  <si>
    <t>1663129843</t>
  </si>
  <si>
    <t xml:space="preserve">Vypracování konstrukční a dílenské dokumentace technologického vystrojení čerpací stanice </t>
  </si>
  <si>
    <t>SO 03 -  Elektroinstalace pro  čepací  stanici kanalizace</t>
  </si>
  <si>
    <t>SO 03-D.1.1 -  architek.-stavební část</t>
  </si>
  <si>
    <t xml:space="preserve">    713 - Izolace tepelné</t>
  </si>
  <si>
    <t xml:space="preserve">    783 - Dokončovací práce - nátěry</t>
  </si>
  <si>
    <t>1346606430</t>
  </si>
  <si>
    <t>"plyn potr. u jámy 2" 2</t>
  </si>
  <si>
    <t>1770305346</t>
  </si>
  <si>
    <t>"kanalizace"2*2</t>
  </si>
  <si>
    <t>151769886</t>
  </si>
  <si>
    <t>" kalely VO a rozhl, Cetin " 6</t>
  </si>
  <si>
    <t>132351101</t>
  </si>
  <si>
    <t>Hloubení rýh nezapažených š do 800 mm v hornině třídy těžitelnosti II skupiny 4 objem do 20 m3 strojně</t>
  </si>
  <si>
    <t>2011352731</t>
  </si>
  <si>
    <t>Hloubení nezapažených rýh šířky do 800 mm strojně s urovnáním dna do předepsaného profilu a spádu v hornině třídy těžitelnosti II skupiny 4 do 20 m3</t>
  </si>
  <si>
    <t>https://podminky.urs.cz/item/CS_URS_2021_02/132351101</t>
  </si>
  <si>
    <t>"výkop rýhy od ČS k jámě č.1"0,35*0,8*7,5</t>
  </si>
  <si>
    <t>"výkop rýhy od jámx č.2 o obj školy"0,35*0,8*4,8</t>
  </si>
  <si>
    <t>" výkop jámy č.12 a jámy č.2"2,0*1,1*1,2+1,0*1,5*1,2</t>
  </si>
  <si>
    <t>133351031</t>
  </si>
  <si>
    <t>Hloubení šachet v hornině třídy těžitelnosti II skupiny 4 objemu do 15 m3 při překopech inženýrských sítí strojně</t>
  </si>
  <si>
    <t>-1912613012</t>
  </si>
  <si>
    <t>Hloubení šachet při překopech inženýrských sítí strojně zapažených i nezapažených objemu do 15 m3 v hornině třídy těžitelnosti II skupiny 4</t>
  </si>
  <si>
    <t>https://podminky.urs.cz/item/CS_URS_2021_02/133351031</t>
  </si>
  <si>
    <t>" výkop jámy č.1 a jámy č.2"2,0*1,1*1,2+1,0*1,5*1,2</t>
  </si>
  <si>
    <t>141721213</t>
  </si>
  <si>
    <t>Řízený zemní protlak délky do 50 m hl do 6 m s protlačením potrubí vnějšího průměru vrtu přes 110 do 140 mm v hornině třídy těžitelnosti I a II skupiny 1 až 4</t>
  </si>
  <si>
    <t>-1464324532</t>
  </si>
  <si>
    <t>Řízený zemní protlak délky protlaku do 50 m v hornině třídy těžitelnosti I a II, skupiny 1 až 4 včetně protlačení trub v hloubce do 6 m vnějšího průměru vrtu přes 110 do 140 mm</t>
  </si>
  <si>
    <t>https://podminky.urs.cz/item/CS_URS_2021_02/141721213</t>
  </si>
  <si>
    <t>"protlak pod místní komunikací " 8</t>
  </si>
  <si>
    <t>162251102</t>
  </si>
  <si>
    <t>Vodorovné přemístění přes 20 do 50 m výkopku/sypaniny z horniny třídy těžitelnosti I skupiny 1 až 3</t>
  </si>
  <si>
    <t>-253496134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</si>
  <si>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</si>
  <si>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https://podminky.urs.cz/item/CS_URS_2021_02/162251102</t>
  </si>
  <si>
    <t>" výkopek z hloubení šachet peo protlak-  odvoz na dočasnou skládku a zpět  k zásypu " 4,4*2</t>
  </si>
  <si>
    <t>181951114</t>
  </si>
  <si>
    <t>Úprava pláně v hornině třídy těžitelnosti II skupiny 4 a 5 se zhutněním strojně</t>
  </si>
  <si>
    <t>-1829446293</t>
  </si>
  <si>
    <t>Úprava pláně vyrovnáním výškových rozdílů strojně v hornině třídy těžitelnosti II, skupiny 4 a 5 se zhutněním</t>
  </si>
  <si>
    <t>https://podminky.urs.cz/item/CS_URS_2021_02/181951114</t>
  </si>
  <si>
    <t>" uprava terénu v trase nových elektrokabelů " 12</t>
  </si>
  <si>
    <t>28610008</t>
  </si>
  <si>
    <t>trubka pro vrtané studny PVC D 110x2,7x4000mm</t>
  </si>
  <si>
    <t>-744896886</t>
  </si>
  <si>
    <t>https://podminky.urs.cz/item/CS_URS_2021_02/28610008</t>
  </si>
  <si>
    <t>8*1,03 'Přepočtené koeficientem množství</t>
  </si>
  <si>
    <t>-268219988</t>
  </si>
  <si>
    <t>"zpětný zásyp jam  po dokončení protlaku"4,400</t>
  </si>
  <si>
    <t>317121251</t>
  </si>
  <si>
    <t>Montáž ŽB překladů prefabrikovaných do rýh světlosti otvoru přes 1050 do 1800 mm</t>
  </si>
  <si>
    <t>1466676924</t>
  </si>
  <si>
    <t>Montáž překladů ze železobetonových prefabrikátů dodatečně do připravených rýh, světlosti otvoru přes 1050 do 1800 mm</t>
  </si>
  <si>
    <t>https://podminky.urs.cz/item/CS_URS_2021_02/317121251</t>
  </si>
  <si>
    <t>59321106</t>
  </si>
  <si>
    <t>překlad železobetonový RZP 1190x140x215mm</t>
  </si>
  <si>
    <t>332381548</t>
  </si>
  <si>
    <t>https://podminky.urs.cz/item/CS_URS_2021_02/59321106</t>
  </si>
  <si>
    <t>612135101</t>
  </si>
  <si>
    <t>Hrubá výplň rýh ve stěnách maltou jakékoli šířky rýhy</t>
  </si>
  <si>
    <t>1418305279</t>
  </si>
  <si>
    <t>Hrubá výplň rýh maltou jakékoli šířky rýhy ve stěnách</t>
  </si>
  <si>
    <t>https://podminky.urs.cz/item/CS_URS_2021_02/612135101</t>
  </si>
  <si>
    <t>" západní stěna- přívodní kabel" 5,5</t>
  </si>
  <si>
    <t>612315121</t>
  </si>
  <si>
    <t>Vápenná štuková omítka rýh ve stěnách š do 150 mm</t>
  </si>
  <si>
    <t>1013402430</t>
  </si>
  <si>
    <t>Vápenná omítka rýh štuková ve stěnách, šířky rýhy do 150 mm</t>
  </si>
  <si>
    <t>https://podminky.urs.cz/item/CS_URS_2021_02/612315121</t>
  </si>
  <si>
    <t>619995001</t>
  </si>
  <si>
    <t>Začištění omítek kolem oken, dveří, podlah nebo obkladů</t>
  </si>
  <si>
    <t>-184518800</t>
  </si>
  <si>
    <t>Začištění omítek (s dodáním hmot) kolem oken, dveří, podlah, obkladů apod.</t>
  </si>
  <si>
    <t>https://podminky.urs.cz/item/CS_URS_2021_02/619995001</t>
  </si>
  <si>
    <t>" v oblasti nového rozvaděče vč překladu" 4,6</t>
  </si>
  <si>
    <t>629991011</t>
  </si>
  <si>
    <t>Zakrytí výplní otvorů a svislých ploch fólií přilepenou lepící páskou</t>
  </si>
  <si>
    <t>-499970944</t>
  </si>
  <si>
    <t>Zakrytí vnějších ploch před znečištěním včetně pozdějšího odkrytí výplní otvorů a svislých ploch fólií přilepenou lepící páskou</t>
  </si>
  <si>
    <t>https://podminky.urs.cz/item/CS_URS_2021_02/629991011</t>
  </si>
  <si>
    <t>"zakrytí keram. soklu" 5*1,5</t>
  </si>
  <si>
    <t>949101112</t>
  </si>
  <si>
    <t>Lešení pomocné pro objekty pozemních staveb s lešeňovou podlahou v přes 1,9 do 3,5 m zatížení do 150 kg/m2</t>
  </si>
  <si>
    <t>-1740201567</t>
  </si>
  <si>
    <t>Lešení pomocné pracovní pro objekty pozemních staveb pro zatížení do 150 kg/m2, o výšce lešeňové podlahy přes 1,9 do 3,5 m</t>
  </si>
  <si>
    <t>https://podminky.urs.cz/item/CS_URS_2021_02/949101112</t>
  </si>
  <si>
    <t>971033541</t>
  </si>
  <si>
    <t>Vybourání otvorů ve zdivu cihelném pl do 1 m2 na MVC nebo MV tl do 300 mm</t>
  </si>
  <si>
    <t>163693111</t>
  </si>
  <si>
    <t>Vybourání otvorů ve zdivu základovém nebo nadzákladovém z cihel, tvárnic, příčkovek z cihel pálených na maltu vápennou nebo vápenocementovou plochy do 1 m2, tl. do 300 mm</t>
  </si>
  <si>
    <t>https://podminky.urs.cz/item/CS_URS_2021_02/971033541</t>
  </si>
  <si>
    <t>" nika pro rozvaděč" 0,82*0,66*0,25</t>
  </si>
  <si>
    <t>974031153</t>
  </si>
  <si>
    <t>Vysekání rýh ve zdivu cihelném hl do 100 mm š do 100 mm</t>
  </si>
  <si>
    <t>-1869689399</t>
  </si>
  <si>
    <t>Vysekání rýh ve zdivu cihelném na maltu vápennou nebo vápenocementovou do hl. 100 mm a šířky do 100 mm</t>
  </si>
  <si>
    <t>https://podminky.urs.cz/item/CS_URS_2021_02/974031153</t>
  </si>
  <si>
    <t>974031666</t>
  </si>
  <si>
    <t>Vysekání rýh ve zdivu cihelném pro vtahování nosníků hl do 150 mm v do 250 mm</t>
  </si>
  <si>
    <t>1118185345</t>
  </si>
  <si>
    <t>Vysekání rýh ve zdivu cihelném na maltu vápennou nebo vápenocementovou pro vtahování nosníků do zdí, před vybouráním otvoru do hl. 150 mm, při v. nosníku do 250 mm</t>
  </si>
  <si>
    <t>https://podminky.urs.cz/item/CS_URS_2021_02/974031666</t>
  </si>
  <si>
    <t>"pro překlad nad nikou pro rozvaděč R ČS "2*1,3</t>
  </si>
  <si>
    <t>-1601164091</t>
  </si>
  <si>
    <t>-1141236234</t>
  </si>
  <si>
    <t>0,511*9</t>
  </si>
  <si>
    <t>997013603</t>
  </si>
  <si>
    <t>Poplatek za uložení na skládce (skládkovné) stavebního odpadu cihelného kód odpadu 17 01 02</t>
  </si>
  <si>
    <t>-1174768946</t>
  </si>
  <si>
    <t>Poplatek za uložení stavebního odpadu na skládce (skládkovné) cihelného zatříděného do Katalogu odpadů pod kódem 17 01 02</t>
  </si>
  <si>
    <t>https://podminky.urs.cz/item/CS_URS_2021_02/997013603</t>
  </si>
  <si>
    <t>998011001</t>
  </si>
  <si>
    <t>Přesun hmot pro budovy zděné v do 6 m</t>
  </si>
  <si>
    <t>-17325736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</si>
  <si>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</si>
  <si>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https://podminky.urs.cz/item/CS_URS_2021_02/998011001</t>
  </si>
  <si>
    <t>713</t>
  </si>
  <si>
    <t>Izolace tepelné</t>
  </si>
  <si>
    <t>713131151</t>
  </si>
  <si>
    <t>Montáž izolace tepelné stěn a základů volně vloženými rohožemi, pásy, dílci, deskami 1 vrstva</t>
  </si>
  <si>
    <t>-1350991804</t>
  </si>
  <si>
    <t>Montáž tepelné izolace stěn rohožemi, pásy, deskami, dílci, bloky (izolační materiál ve specifikaci) vložením jednovrstvě</t>
  </si>
  <si>
    <t>https://podminky.urs.cz/item/CS_URS_2021_02/713131151</t>
  </si>
  <si>
    <t>"překlad nad nikou rozvaděče" 0,22*1,2</t>
  </si>
  <si>
    <t>28375950</t>
  </si>
  <si>
    <t>deska EPS 100 fasádní λ=0,037 tl 100mm</t>
  </si>
  <si>
    <t>309468076</t>
  </si>
  <si>
    <t>https://podminky.urs.cz/item/CS_URS_2021_02/28375950</t>
  </si>
  <si>
    <t>0,264*1,02 'Přepočtené koeficientem množství</t>
  </si>
  <si>
    <t>783</t>
  </si>
  <si>
    <t>Dokončovací práce - nátěry</t>
  </si>
  <si>
    <t>783801501</t>
  </si>
  <si>
    <t>Omytí omítek před provedením nátěru</t>
  </si>
  <si>
    <t>492156445</t>
  </si>
  <si>
    <t>Příprava podkladu omítek před provedením nátěru omytí</t>
  </si>
  <si>
    <t>https://podminky.urs.cz/item/CS_URS_2021_02/783801501</t>
  </si>
  <si>
    <t>783823135</t>
  </si>
  <si>
    <t>Penetrační silikonový nátěr hladkých, tenkovrstvých zrnitých nebo štukových omítek</t>
  </si>
  <si>
    <t>-1180208411</t>
  </si>
  <si>
    <t>Penetrační nátěr omítek hladkých omítek hladkých, zrnitých tenkovrstvých nebo štukových stupně členitosti 1 a 2 silikonový</t>
  </si>
  <si>
    <t>https://podminky.urs.cz/item/CS_URS_2021_02/783823135</t>
  </si>
  <si>
    <t>783827425</t>
  </si>
  <si>
    <t>Krycí dvojnásobný silikonový nátěr omítek stupně členitosti 1 a 2</t>
  </si>
  <si>
    <t>741712573</t>
  </si>
  <si>
    <t>Krycí (ochranný ) nátěr omítek dvojnásobný hladkých omítek hladkých, zrnitých tenkovrstvých nebo štukových stupně členitosti 1 a 2 silikonový</t>
  </si>
  <si>
    <t>https://podminky.urs.cz/item/CS_URS_2021_02/783827425</t>
  </si>
  <si>
    <t>SO 03-D.1.4 EL - část elektroinstalace</t>
  </si>
  <si>
    <t>Vlastislav Vlach</t>
  </si>
  <si>
    <t xml:space="preserve">    741 - Elektroinstalace </t>
  </si>
  <si>
    <t>741</t>
  </si>
  <si>
    <t xml:space="preserve">Elektroinstalace </t>
  </si>
  <si>
    <t>741-ELEKTRO-03</t>
  </si>
  <si>
    <t xml:space="preserve">samostatný rozpočet  ELEKTROINSTALACE -  kompletní dodávka a montáž </t>
  </si>
  <si>
    <t>KOMPL</t>
  </si>
  <si>
    <t>92867688</t>
  </si>
  <si>
    <t>samostatný rozpočet ELEKTROINSTALACE PRO ČERP.STANICI KANALIZACE - kompletní dodávka a montáž vč.revize a činosti inspekce TIČR</t>
  </si>
  <si>
    <t xml:space="preserve">VON etapa1 - vedlejší a ostatní náklady 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</si>
  <si>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</si>
  <si>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</si>
  <si>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</si>
  <si>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</si>
  <si>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</si>
  <si>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</si>
  <si>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</si>
  <si>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</si>
  <si>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</si>
  <si>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</si>
  <si>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</si>
  <si>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</si>
  <si>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-660744524</t>
  </si>
  <si>
    <t>Zajištění kompletního zařízení staveniště a jeho připojení na sítě. Po dokončení likvidace ZS a uvedení plochy do původního stavu</t>
  </si>
  <si>
    <t>0620</t>
  </si>
  <si>
    <t xml:space="preserve">Čištění navazuijících komunikací v průběhu  celé stavby a po jejím dokončení </t>
  </si>
  <si>
    <t>1573387560</t>
  </si>
  <si>
    <t xml:space="preserve">Čištění navazuijících komunikací v průběhu celé stavby a po jejím dokončení </t>
  </si>
  <si>
    <t>"čištění navazuijící komunikace v průběhu  celé stavby a po jejím dokončení - četnost bude odvislá dle akuálního stavu vozovky a počasí  " 1</t>
  </si>
  <si>
    <t>0621</t>
  </si>
  <si>
    <t>Zajištění  obnovy stávajících  komunikací  v případě jejích poškození</t>
  </si>
  <si>
    <t>komplet</t>
  </si>
  <si>
    <t>-1592264225</t>
  </si>
  <si>
    <t>Zajištění obnovy stávajících komunikací v případě jejích poškození</t>
  </si>
  <si>
    <t>" obnova stávající  komunikace při jejím případném porušení" 1</t>
  </si>
  <si>
    <t>02</t>
  </si>
  <si>
    <t>Projektová dokumentace - ostatní náklady</t>
  </si>
  <si>
    <t>012303100</t>
  </si>
  <si>
    <t xml:space="preserve">Geodetické  práce po výstavbě - zaměření skutečného provedení stavby  a porovnání s mapou Katastru nemovitostí aktualně platnou </t>
  </si>
  <si>
    <t>54978741</t>
  </si>
  <si>
    <t xml:space="preserve">Průzkumné, geodetické a projektové práce geodetické práce po výstavbě-Geodetické práce po výstavbě - zaměření skutečného provedení stavby </t>
  </si>
  <si>
    <t>013254000.2</t>
  </si>
  <si>
    <t xml:space="preserve">Dokumentace skutečného provedení stavby </t>
  </si>
  <si>
    <t>821189690</t>
  </si>
  <si>
    <t xml:space="preserve">Projektové práce dokumentace stavby skutečného provedení stavby (výkresová a textová) </t>
  </si>
  <si>
    <t>0200</t>
  </si>
  <si>
    <t>Zajištění vytýčení veškerých stávajících podzemních zařízení a sítí před zahájením výkopových prací</t>
  </si>
  <si>
    <t>-1307773612</t>
  </si>
  <si>
    <t xml:space="preserve">Zajištění vytýčení veškerých stávajících podzemních zařízení a sítí před zahájením výkopových prací
</t>
  </si>
  <si>
    <t>0210</t>
  </si>
  <si>
    <t>Zhotovitelem vypracovaný provozní  řád čerp stanice , projednání  provozního řádu se stavebníkem a jeho  předání ve  2 tištěných vyhotovení a 1x digitální formě</t>
  </si>
  <si>
    <t>-1432772610</t>
  </si>
  <si>
    <t>Zhotovitelem vypracovaný provozní řád čerp stanice , projednání provozního řádu se stavebníkem a jeho předání ve 2 tištěných vyhotovení a 1x digitální formě</t>
  </si>
  <si>
    <t>0222</t>
  </si>
  <si>
    <t>Zpracování povodňového plánu stavby dle §71 zákona č. 254/2001 Sb. včetně zajištění schválení příslušnými orgány správy a Povodím Labe, státní podnik</t>
  </si>
  <si>
    <t>-2010016664</t>
  </si>
  <si>
    <t xml:space="preserve">Proškolení určeného zástupce stavebníka </t>
  </si>
  <si>
    <t>0223</t>
  </si>
  <si>
    <t>-736644614</t>
  </si>
  <si>
    <t>Provedení veškerých potřebných zkoušek a předání dokladů uvedeých v - D.2.1 - TZ</t>
  </si>
  <si>
    <t>09</t>
  </si>
  <si>
    <t>Ostatní náklady</t>
  </si>
  <si>
    <t>092</t>
  </si>
  <si>
    <t>Zajištění dopravně inženýrských opatření</t>
  </si>
  <si>
    <t>262144</t>
  </si>
  <si>
    <t>436134561</t>
  </si>
  <si>
    <t>Zajištění dopravně inženýrských opatření (DIO) vč projednání na dotčených orgánech ( Policie ČR, MÚ NOVÉ MĚSTO n.M. a upřesnění termínu a doby realizace 
Předběžný návrh dopravního opatření (DIO) - viz situace C.4</t>
  </si>
  <si>
    <t xml:space="preserve">- zřízení a likvidace dopravního značení </t>
  </si>
  <si>
    <t>0933</t>
  </si>
  <si>
    <t xml:space="preserve">Kompletační činnost </t>
  </si>
  <si>
    <t>1031109967</t>
  </si>
  <si>
    <t xml:space="preserve">- zřízení a likvidace dopravního značení , projednání na dotčených orgánech </t>
  </si>
  <si>
    <t>099-et 1</t>
  </si>
  <si>
    <t xml:space="preserve">Finanční rezerva  ( uvést částku 50 000Kč) </t>
  </si>
  <si>
    <t>-158805892</t>
  </si>
  <si>
    <t>Finanční rezerva ( uvést částku 50 000Kč)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</si>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</sst>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80326123" TargetMode="External"/><Relationship Id="rId13" Type="http://schemas.openxmlformats.org/officeDocument/2006/relationships/hyperlink" Target="https://podminky.urs.cz/item/CS_URS_2021_02/631313115" TargetMode="External"/><Relationship Id="rId18" Type="http://schemas.openxmlformats.org/officeDocument/2006/relationships/hyperlink" Target="https://podminky.urs.cz/item/CS_URS_2021_02/952903112" TargetMode="External"/><Relationship Id="rId26" Type="http://schemas.openxmlformats.org/officeDocument/2006/relationships/hyperlink" Target="https://podminky.urs.cz/item/CS_URS_2021_02/965043441" TargetMode="External"/><Relationship Id="rId39" Type="http://schemas.openxmlformats.org/officeDocument/2006/relationships/hyperlink" Target="https://podminky.urs.cz/item/CS_URS_2021_02/998711201" TargetMode="External"/><Relationship Id="rId3" Type="http://schemas.openxmlformats.org/officeDocument/2006/relationships/hyperlink" Target="https://podminky.urs.cz/item/CS_URS_2021_02/171203111" TargetMode="External"/><Relationship Id="rId21" Type="http://schemas.openxmlformats.org/officeDocument/2006/relationships/hyperlink" Target="https://podminky.urs.cz/item/CS_URS_2021_02/13010514" TargetMode="External"/><Relationship Id="rId34" Type="http://schemas.openxmlformats.org/officeDocument/2006/relationships/hyperlink" Target="https://podminky.urs.cz/item/CS_URS_2021_02/711192201" TargetMode="External"/><Relationship Id="rId7" Type="http://schemas.openxmlformats.org/officeDocument/2006/relationships/hyperlink" Target="https://podminky.urs.cz/item/CS_URS_2021_02/311361821" TargetMode="External"/><Relationship Id="rId12" Type="http://schemas.openxmlformats.org/officeDocument/2006/relationships/hyperlink" Target="https://podminky.urs.cz/item/CS_URS_2021_02/631311234" TargetMode="External"/><Relationship Id="rId17" Type="http://schemas.openxmlformats.org/officeDocument/2006/relationships/hyperlink" Target="https://podminky.urs.cz/item/CS_URS_2021_02/949101111" TargetMode="External"/><Relationship Id="rId25" Type="http://schemas.openxmlformats.org/officeDocument/2006/relationships/hyperlink" Target="https://podminky.urs.cz/item/CS_URS_2021_02/965043421" TargetMode="External"/><Relationship Id="rId33" Type="http://schemas.openxmlformats.org/officeDocument/2006/relationships/hyperlink" Target="https://podminky.urs.cz/item/CS_URS_2021_02/711191201" TargetMode="External"/><Relationship Id="rId38" Type="http://schemas.openxmlformats.org/officeDocument/2006/relationships/hyperlink" Target="https://podminky.urs.cz/item/CS_URS_2021_02/28355023" TargetMode="External"/><Relationship Id="rId2" Type="http://schemas.openxmlformats.org/officeDocument/2006/relationships/hyperlink" Target="https://podminky.urs.cz/item/CS_URS_2021_02/162251101" TargetMode="External"/><Relationship Id="rId16" Type="http://schemas.openxmlformats.org/officeDocument/2006/relationships/hyperlink" Target="https://podminky.urs.cz/item/CS_URS_2021_02/55241020" TargetMode="External"/><Relationship Id="rId20" Type="http://schemas.openxmlformats.org/officeDocument/2006/relationships/hyperlink" Target="https://podminky.urs.cz/item/CS_URS_2021_02/953943123" TargetMode="External"/><Relationship Id="rId29" Type="http://schemas.openxmlformats.org/officeDocument/2006/relationships/hyperlink" Target="https://podminky.urs.cz/item/CS_URS_2021_02/997013501" TargetMode="External"/><Relationship Id="rId1" Type="http://schemas.openxmlformats.org/officeDocument/2006/relationships/hyperlink" Target="https://podminky.urs.cz/item/CS_URS_2021_02/131213132" TargetMode="External"/><Relationship Id="rId6" Type="http://schemas.openxmlformats.org/officeDocument/2006/relationships/hyperlink" Target="https://podminky.urs.cz/item/CS_URS_2021_02/311113134" TargetMode="External"/><Relationship Id="rId11" Type="http://schemas.openxmlformats.org/officeDocument/2006/relationships/hyperlink" Target="https://podminky.urs.cz/item/CS_URS_2021_02/411124111" TargetMode="External"/><Relationship Id="rId24" Type="http://schemas.openxmlformats.org/officeDocument/2006/relationships/hyperlink" Target="https://podminky.urs.cz/item/CS_URS_2021_02/965042131" TargetMode="External"/><Relationship Id="rId32" Type="http://schemas.openxmlformats.org/officeDocument/2006/relationships/hyperlink" Target="https://podminky.urs.cz/item/CS_URS_2021_02/998144471" TargetMode="External"/><Relationship Id="rId37" Type="http://schemas.openxmlformats.org/officeDocument/2006/relationships/hyperlink" Target="https://podminky.urs.cz/item/CS_URS_2021_02/28355022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311113133" TargetMode="External"/><Relationship Id="rId15" Type="http://schemas.openxmlformats.org/officeDocument/2006/relationships/hyperlink" Target="https://podminky.urs.cz/item/CS_URS_2021_02/899104112" TargetMode="External"/><Relationship Id="rId23" Type="http://schemas.openxmlformats.org/officeDocument/2006/relationships/hyperlink" Target="https://podminky.urs.cz/item/CS_URS_2021_02/963051113" TargetMode="External"/><Relationship Id="rId28" Type="http://schemas.openxmlformats.org/officeDocument/2006/relationships/hyperlink" Target="https://podminky.urs.cz/item/CS_URS_2021_02/977311113" TargetMode="External"/><Relationship Id="rId36" Type="http://schemas.openxmlformats.org/officeDocument/2006/relationships/hyperlink" Target="https://podminky.urs.cz/item/CS_URS_2021_02/28355021" TargetMode="External"/><Relationship Id="rId10" Type="http://schemas.openxmlformats.org/officeDocument/2006/relationships/hyperlink" Target="https://podminky.urs.cz/item/CS_URS_2021_02/380361011" TargetMode="External"/><Relationship Id="rId19" Type="http://schemas.openxmlformats.org/officeDocument/2006/relationships/hyperlink" Target="https://podminky.urs.cz/item/CS_URS_2021_02/953943122" TargetMode="External"/><Relationship Id="rId31" Type="http://schemas.openxmlformats.org/officeDocument/2006/relationships/hyperlink" Target="https://podminky.urs.cz/item/CS_URS_2021_02/997013602" TargetMode="External"/><Relationship Id="rId4" Type="http://schemas.openxmlformats.org/officeDocument/2006/relationships/hyperlink" Target="https://podminky.urs.cz/item/CS_URS_2021_02/275313711" TargetMode="External"/><Relationship Id="rId9" Type="http://schemas.openxmlformats.org/officeDocument/2006/relationships/hyperlink" Target="https://podminky.urs.cz/item/CS_URS_2021_02/380361006" TargetMode="External"/><Relationship Id="rId14" Type="http://schemas.openxmlformats.org/officeDocument/2006/relationships/hyperlink" Target="https://podminky.urs.cz/item/CS_URS_2021_02/631319175" TargetMode="External"/><Relationship Id="rId22" Type="http://schemas.openxmlformats.org/officeDocument/2006/relationships/hyperlink" Target="https://podminky.urs.cz/item/CS_URS_2021_02/953991221" TargetMode="External"/><Relationship Id="rId27" Type="http://schemas.openxmlformats.org/officeDocument/2006/relationships/hyperlink" Target="https://podminky.urs.cz/item/CS_URS_2021_02/965049112" TargetMode="External"/><Relationship Id="rId30" Type="http://schemas.openxmlformats.org/officeDocument/2006/relationships/hyperlink" Target="https://podminky.urs.cz/item/CS_URS_2021_02/997013509" TargetMode="External"/><Relationship Id="rId35" Type="http://schemas.openxmlformats.org/officeDocument/2006/relationships/hyperlink" Target="https://podminky.urs.cz/item/CS_URS_2021_02/7111991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28610001" TargetMode="External"/><Relationship Id="rId18" Type="http://schemas.openxmlformats.org/officeDocument/2006/relationships/hyperlink" Target="https://podminky.urs.cz/item/CS_URS_2021_02/151101401" TargetMode="External"/><Relationship Id="rId26" Type="http://schemas.openxmlformats.org/officeDocument/2006/relationships/hyperlink" Target="https://podminky.urs.cz/item/CS_URS_2021_02/174101101" TargetMode="External"/><Relationship Id="rId39" Type="http://schemas.openxmlformats.org/officeDocument/2006/relationships/hyperlink" Target="https://podminky.urs.cz/item/CS_URS_2021_02/566901132" TargetMode="External"/><Relationship Id="rId21" Type="http://schemas.openxmlformats.org/officeDocument/2006/relationships/hyperlink" Target="https://podminky.urs.cz/item/CS_URS_2021_02/162351103" TargetMode="External"/><Relationship Id="rId34" Type="http://schemas.openxmlformats.org/officeDocument/2006/relationships/hyperlink" Target="https://podminky.urs.cz/item/CS_URS_2021_02/00572410" TargetMode="External"/><Relationship Id="rId42" Type="http://schemas.openxmlformats.org/officeDocument/2006/relationships/hyperlink" Target="https://podminky.urs.cz/item/CS_URS_2021_02/577166111" TargetMode="External"/><Relationship Id="rId47" Type="http://schemas.openxmlformats.org/officeDocument/2006/relationships/hyperlink" Target="https://podminky.urs.cz/item/CS_URS_2021_02/871315221" TargetMode="External"/><Relationship Id="rId50" Type="http://schemas.openxmlformats.org/officeDocument/2006/relationships/hyperlink" Target="https://podminky.urs.cz/item/CS_URS_2021_02/894812001" TargetMode="External"/><Relationship Id="rId55" Type="http://schemas.openxmlformats.org/officeDocument/2006/relationships/hyperlink" Target="https://podminky.urs.cz/item/CS_URS_2021_02/899721111" TargetMode="External"/><Relationship Id="rId63" Type="http://schemas.openxmlformats.org/officeDocument/2006/relationships/hyperlink" Target="https://podminky.urs.cz/item/CS_URS_2021_02/998276101" TargetMode="External"/><Relationship Id="rId7" Type="http://schemas.openxmlformats.org/officeDocument/2006/relationships/hyperlink" Target="https://podminky.urs.cz/item/CS_URS_2021_02/121112003" TargetMode="External"/><Relationship Id="rId2" Type="http://schemas.openxmlformats.org/officeDocument/2006/relationships/hyperlink" Target="https://podminky.urs.cz/item/CS_URS_2021_02/113106091" TargetMode="External"/><Relationship Id="rId16" Type="http://schemas.openxmlformats.org/officeDocument/2006/relationships/hyperlink" Target="https://podminky.urs.cz/item/CS_URS_2021_02/151101102" TargetMode="External"/><Relationship Id="rId29" Type="http://schemas.openxmlformats.org/officeDocument/2006/relationships/hyperlink" Target="https://podminky.urs.cz/item/CS_URS_2021_02/175111101" TargetMode="External"/><Relationship Id="rId1" Type="http://schemas.openxmlformats.org/officeDocument/2006/relationships/hyperlink" Target="https://podminky.urs.cz/item/CS_URS_2021_02/112201102" TargetMode="External"/><Relationship Id="rId6" Type="http://schemas.openxmlformats.org/officeDocument/2006/relationships/hyperlink" Target="https://podminky.urs.cz/item/CS_URS_2021_02/119001421" TargetMode="External"/><Relationship Id="rId11" Type="http://schemas.openxmlformats.org/officeDocument/2006/relationships/hyperlink" Target="https://podminky.urs.cz/item/CS_URS_2021_02/133311012" TargetMode="External"/><Relationship Id="rId24" Type="http://schemas.openxmlformats.org/officeDocument/2006/relationships/hyperlink" Target="https://podminky.urs.cz/item/CS_URS_2021_02/171201201" TargetMode="External"/><Relationship Id="rId32" Type="http://schemas.openxmlformats.org/officeDocument/2006/relationships/hyperlink" Target="https://podminky.urs.cz/item/CS_URS_2021_02/181111113" TargetMode="External"/><Relationship Id="rId37" Type="http://schemas.openxmlformats.org/officeDocument/2006/relationships/hyperlink" Target="https://podminky.urs.cz/item/CS_URS_2021_02/565175113" TargetMode="External"/><Relationship Id="rId40" Type="http://schemas.openxmlformats.org/officeDocument/2006/relationships/hyperlink" Target="https://podminky.urs.cz/item/CS_URS_2021_02/573111112" TargetMode="External"/><Relationship Id="rId45" Type="http://schemas.openxmlformats.org/officeDocument/2006/relationships/hyperlink" Target="https://podminky.urs.cz/item/CS_URS_2021_02/871211211" TargetMode="External"/><Relationship Id="rId53" Type="http://schemas.openxmlformats.org/officeDocument/2006/relationships/hyperlink" Target="https://podminky.urs.cz/item/CS_URS_2021_02/894812051" TargetMode="External"/><Relationship Id="rId58" Type="http://schemas.openxmlformats.org/officeDocument/2006/relationships/hyperlink" Target="https://podminky.urs.cz/item/CS_URS_2021_02/997221559" TargetMode="External"/><Relationship Id="rId66" Type="http://schemas.openxmlformats.org/officeDocument/2006/relationships/hyperlink" Target="https://podminky.urs.cz/item/CS_URS_2021_02/998711201" TargetMode="External"/><Relationship Id="rId5" Type="http://schemas.openxmlformats.org/officeDocument/2006/relationships/hyperlink" Target="https://podminky.urs.cz/item/CS_URS_2021_02/119001411" TargetMode="External"/><Relationship Id="rId15" Type="http://schemas.openxmlformats.org/officeDocument/2006/relationships/hyperlink" Target="https://podminky.urs.cz/item/CS_URS_2021_02/151101111" TargetMode="External"/><Relationship Id="rId23" Type="http://schemas.openxmlformats.org/officeDocument/2006/relationships/hyperlink" Target="https://podminky.urs.cz/item/CS_URS_2021_02/162751117" TargetMode="External"/><Relationship Id="rId28" Type="http://schemas.openxmlformats.org/officeDocument/2006/relationships/hyperlink" Target="https://podminky.urs.cz/item/CS_URS_2021_02/58344197" TargetMode="External"/><Relationship Id="rId36" Type="http://schemas.openxmlformats.org/officeDocument/2006/relationships/hyperlink" Target="https://podminky.urs.cz/item/CS_URS_2021_02/451572111" TargetMode="External"/><Relationship Id="rId49" Type="http://schemas.openxmlformats.org/officeDocument/2006/relationships/hyperlink" Target="https://podminky.urs.cz/item/CS_URS_2021_02/892351111" TargetMode="External"/><Relationship Id="rId57" Type="http://schemas.openxmlformats.org/officeDocument/2006/relationships/hyperlink" Target="https://podminky.urs.cz/item/CS_URS_2021_02/997221551" TargetMode="External"/><Relationship Id="rId61" Type="http://schemas.openxmlformats.org/officeDocument/2006/relationships/hyperlink" Target="https://podminky.urs.cz/item/CS_URS_2021_02/997221645" TargetMode="External"/><Relationship Id="rId10" Type="http://schemas.openxmlformats.org/officeDocument/2006/relationships/hyperlink" Target="https://podminky.urs.cz/item/CS_URS_2021_02/133351101" TargetMode="External"/><Relationship Id="rId19" Type="http://schemas.openxmlformats.org/officeDocument/2006/relationships/hyperlink" Target="https://podminky.urs.cz/item/CS_URS_2021_02/151101411" TargetMode="External"/><Relationship Id="rId31" Type="http://schemas.openxmlformats.org/officeDocument/2006/relationships/hyperlink" Target="https://podminky.urs.cz/item/CS_URS_2021_02/58333625" TargetMode="External"/><Relationship Id="rId44" Type="http://schemas.openxmlformats.org/officeDocument/2006/relationships/hyperlink" Target="https://podminky.urs.cz/item/CS_URS_2021_02/599141111" TargetMode="External"/><Relationship Id="rId52" Type="http://schemas.openxmlformats.org/officeDocument/2006/relationships/hyperlink" Target="https://podminky.urs.cz/item/CS_URS_2021_02/894812041" TargetMode="External"/><Relationship Id="rId60" Type="http://schemas.openxmlformats.org/officeDocument/2006/relationships/hyperlink" Target="https://podminky.urs.cz/item/CS_URS_2021_02/997221579" TargetMode="External"/><Relationship Id="rId65" Type="http://schemas.openxmlformats.org/officeDocument/2006/relationships/hyperlink" Target="https://podminky.urs.cz/item/CS_URS_2021_02/711199101" TargetMode="External"/><Relationship Id="rId4" Type="http://schemas.openxmlformats.org/officeDocument/2006/relationships/hyperlink" Target="https://podminky.urs.cz/item/CS_URS_2021_02/119001401" TargetMode="External"/><Relationship Id="rId9" Type="http://schemas.openxmlformats.org/officeDocument/2006/relationships/hyperlink" Target="https://podminky.urs.cz/item/CS_URS_2021_02/132351102" TargetMode="External"/><Relationship Id="rId14" Type="http://schemas.openxmlformats.org/officeDocument/2006/relationships/hyperlink" Target="https://podminky.urs.cz/item/CS_URS_2021_02/151101101" TargetMode="External"/><Relationship Id="rId22" Type="http://schemas.openxmlformats.org/officeDocument/2006/relationships/hyperlink" Target="https://podminky.urs.cz/item/CS_URS_2021_02/162201405" TargetMode="External"/><Relationship Id="rId27" Type="http://schemas.openxmlformats.org/officeDocument/2006/relationships/hyperlink" Target="https://podminky.urs.cz/item/CS_URS_2021_02/174101101" TargetMode="External"/><Relationship Id="rId30" Type="http://schemas.openxmlformats.org/officeDocument/2006/relationships/hyperlink" Target="https://podminky.urs.cz/item/CS_URS_2021_02/58344171" TargetMode="External"/><Relationship Id="rId35" Type="http://schemas.openxmlformats.org/officeDocument/2006/relationships/hyperlink" Target="https://podminky.urs.cz/item/CS_URS_2021_02/181912112" TargetMode="External"/><Relationship Id="rId43" Type="http://schemas.openxmlformats.org/officeDocument/2006/relationships/hyperlink" Target="https://podminky.urs.cz/item/CS_URS_2021_02/584121111" TargetMode="External"/><Relationship Id="rId48" Type="http://schemas.openxmlformats.org/officeDocument/2006/relationships/hyperlink" Target="https://podminky.urs.cz/item/CS_URS_2021_02/892241111" TargetMode="External"/><Relationship Id="rId56" Type="http://schemas.openxmlformats.org/officeDocument/2006/relationships/hyperlink" Target="https://podminky.urs.cz/item/CS_URS_2021_02/919735113" TargetMode="External"/><Relationship Id="rId64" Type="http://schemas.openxmlformats.org/officeDocument/2006/relationships/hyperlink" Target="https://podminky.urs.cz/item/CS_URS_2021_02/711192201" TargetMode="External"/><Relationship Id="rId8" Type="http://schemas.openxmlformats.org/officeDocument/2006/relationships/hyperlink" Target="https://podminky.urs.cz/item/CS_URS_2021_02/132251102" TargetMode="External"/><Relationship Id="rId51" Type="http://schemas.openxmlformats.org/officeDocument/2006/relationships/hyperlink" Target="https://podminky.urs.cz/item/CS_URS_2021_02/894812034" TargetMode="External"/><Relationship Id="rId3" Type="http://schemas.openxmlformats.org/officeDocument/2006/relationships/hyperlink" Target="https://podminky.urs.cz/item/CS_URS_2021_02/113107043" TargetMode="External"/><Relationship Id="rId12" Type="http://schemas.openxmlformats.org/officeDocument/2006/relationships/hyperlink" Target="https://podminky.urs.cz/item/CS_URS_2021_02/141721211" TargetMode="External"/><Relationship Id="rId17" Type="http://schemas.openxmlformats.org/officeDocument/2006/relationships/hyperlink" Target="https://podminky.urs.cz/item/CS_URS_2021_02/151101112" TargetMode="External"/><Relationship Id="rId25" Type="http://schemas.openxmlformats.org/officeDocument/2006/relationships/hyperlink" Target="https://podminky.urs.cz/item/CS_URS_2021_02/171201221" TargetMode="External"/><Relationship Id="rId33" Type="http://schemas.openxmlformats.org/officeDocument/2006/relationships/hyperlink" Target="https://podminky.urs.cz/item/CS_URS_2021_02/181411163" TargetMode="External"/><Relationship Id="rId38" Type="http://schemas.openxmlformats.org/officeDocument/2006/relationships/hyperlink" Target="https://podminky.urs.cz/item/CS_URS_2021_02/566901133" TargetMode="External"/><Relationship Id="rId46" Type="http://schemas.openxmlformats.org/officeDocument/2006/relationships/hyperlink" Target="https://podminky.urs.cz/item/CS_URS_2021_02/28613684" TargetMode="External"/><Relationship Id="rId59" Type="http://schemas.openxmlformats.org/officeDocument/2006/relationships/hyperlink" Target="https://podminky.urs.cz/item/CS_URS_2021_02/997221571" TargetMode="External"/><Relationship Id="rId67" Type="http://schemas.openxmlformats.org/officeDocument/2006/relationships/drawing" Target="../drawings/drawing3.xml"/><Relationship Id="rId20" Type="http://schemas.openxmlformats.org/officeDocument/2006/relationships/hyperlink" Target="https://podminky.urs.cz/item/CS_URS_2021_02/162201405" TargetMode="External"/><Relationship Id="rId41" Type="http://schemas.openxmlformats.org/officeDocument/2006/relationships/hyperlink" Target="https://podminky.urs.cz/item/CS_URS_2021_02/577134111" TargetMode="External"/><Relationship Id="rId54" Type="http://schemas.openxmlformats.org/officeDocument/2006/relationships/hyperlink" Target="https://podminky.urs.cz/item/CS_URS_2021_02/899623151" TargetMode="External"/><Relationship Id="rId62" Type="http://schemas.openxmlformats.org/officeDocument/2006/relationships/hyperlink" Target="https://podminky.urs.cz/item/CS_URS_2021_02/99722165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1951114" TargetMode="External"/><Relationship Id="rId13" Type="http://schemas.openxmlformats.org/officeDocument/2006/relationships/hyperlink" Target="https://podminky.urs.cz/item/CS_URS_2021_02/612135101" TargetMode="External"/><Relationship Id="rId18" Type="http://schemas.openxmlformats.org/officeDocument/2006/relationships/hyperlink" Target="https://podminky.urs.cz/item/CS_URS_2021_02/971033541" TargetMode="External"/><Relationship Id="rId26" Type="http://schemas.openxmlformats.org/officeDocument/2006/relationships/hyperlink" Target="https://podminky.urs.cz/item/CS_URS_2021_02/28375950" TargetMode="External"/><Relationship Id="rId3" Type="http://schemas.openxmlformats.org/officeDocument/2006/relationships/hyperlink" Target="https://podminky.urs.cz/item/CS_URS_2021_02/119001421" TargetMode="External"/><Relationship Id="rId21" Type="http://schemas.openxmlformats.org/officeDocument/2006/relationships/hyperlink" Target="https://podminky.urs.cz/item/CS_URS_2021_02/997013501" TargetMode="External"/><Relationship Id="rId7" Type="http://schemas.openxmlformats.org/officeDocument/2006/relationships/hyperlink" Target="https://podminky.urs.cz/item/CS_URS_2021_02/162251102" TargetMode="External"/><Relationship Id="rId12" Type="http://schemas.openxmlformats.org/officeDocument/2006/relationships/hyperlink" Target="https://podminky.urs.cz/item/CS_URS_2021_02/59321106" TargetMode="External"/><Relationship Id="rId17" Type="http://schemas.openxmlformats.org/officeDocument/2006/relationships/hyperlink" Target="https://podminky.urs.cz/item/CS_URS_2021_02/949101112" TargetMode="External"/><Relationship Id="rId25" Type="http://schemas.openxmlformats.org/officeDocument/2006/relationships/hyperlink" Target="https://podminky.urs.cz/item/CS_URS_2021_02/713131151" TargetMode="External"/><Relationship Id="rId2" Type="http://schemas.openxmlformats.org/officeDocument/2006/relationships/hyperlink" Target="https://podminky.urs.cz/item/CS_URS_2021_02/119001411" TargetMode="External"/><Relationship Id="rId16" Type="http://schemas.openxmlformats.org/officeDocument/2006/relationships/hyperlink" Target="https://podminky.urs.cz/item/CS_URS_2021_02/629991011" TargetMode="External"/><Relationship Id="rId20" Type="http://schemas.openxmlformats.org/officeDocument/2006/relationships/hyperlink" Target="https://podminky.urs.cz/item/CS_URS_2021_02/974031666" TargetMode="External"/><Relationship Id="rId29" Type="http://schemas.openxmlformats.org/officeDocument/2006/relationships/hyperlink" Target="https://podminky.urs.cz/item/CS_URS_2021_02/783827425" TargetMode="External"/><Relationship Id="rId1" Type="http://schemas.openxmlformats.org/officeDocument/2006/relationships/hyperlink" Target="https://podminky.urs.cz/item/CS_URS_2021_02/119001401" TargetMode="External"/><Relationship Id="rId6" Type="http://schemas.openxmlformats.org/officeDocument/2006/relationships/hyperlink" Target="https://podminky.urs.cz/item/CS_URS_2021_02/141721213" TargetMode="External"/><Relationship Id="rId11" Type="http://schemas.openxmlformats.org/officeDocument/2006/relationships/hyperlink" Target="https://podminky.urs.cz/item/CS_URS_2021_02/317121251" TargetMode="External"/><Relationship Id="rId24" Type="http://schemas.openxmlformats.org/officeDocument/2006/relationships/hyperlink" Target="https://podminky.urs.cz/item/CS_URS_2021_02/998011001" TargetMode="External"/><Relationship Id="rId5" Type="http://schemas.openxmlformats.org/officeDocument/2006/relationships/hyperlink" Target="https://podminky.urs.cz/item/CS_URS_2021_02/133351031" TargetMode="External"/><Relationship Id="rId15" Type="http://schemas.openxmlformats.org/officeDocument/2006/relationships/hyperlink" Target="https://podminky.urs.cz/item/CS_URS_2021_02/619995001" TargetMode="External"/><Relationship Id="rId23" Type="http://schemas.openxmlformats.org/officeDocument/2006/relationships/hyperlink" Target="https://podminky.urs.cz/item/CS_URS_2021_02/997013603" TargetMode="External"/><Relationship Id="rId28" Type="http://schemas.openxmlformats.org/officeDocument/2006/relationships/hyperlink" Target="https://podminky.urs.cz/item/CS_URS_2021_02/783823135" TargetMode="External"/><Relationship Id="rId10" Type="http://schemas.openxmlformats.org/officeDocument/2006/relationships/hyperlink" Target="https://podminky.urs.cz/item/CS_URS_2021_02/174101101" TargetMode="External"/><Relationship Id="rId19" Type="http://schemas.openxmlformats.org/officeDocument/2006/relationships/hyperlink" Target="https://podminky.urs.cz/item/CS_URS_2021_02/974031153" TargetMode="External"/><Relationship Id="rId4" Type="http://schemas.openxmlformats.org/officeDocument/2006/relationships/hyperlink" Target="https://podminky.urs.cz/item/CS_URS_2021_02/132351101" TargetMode="External"/><Relationship Id="rId9" Type="http://schemas.openxmlformats.org/officeDocument/2006/relationships/hyperlink" Target="https://podminky.urs.cz/item/CS_URS_2021_02/28610008" TargetMode="External"/><Relationship Id="rId14" Type="http://schemas.openxmlformats.org/officeDocument/2006/relationships/hyperlink" Target="https://podminky.urs.cz/item/CS_URS_2021_02/612315121" TargetMode="External"/><Relationship Id="rId22" Type="http://schemas.openxmlformats.org/officeDocument/2006/relationships/hyperlink" Target="https://podminky.urs.cz/item/CS_URS_2021_02/997013509" TargetMode="External"/><Relationship Id="rId27" Type="http://schemas.openxmlformats.org/officeDocument/2006/relationships/hyperlink" Target="https://podminky.urs.cz/item/CS_URS_2021_02/783801501" TargetMode="External"/><Relationship Id="rId30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4"/>
  <sheetViews>
    <sheetView showGridLines="0" tabSelected="1" topLeftCell="A4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3"/>
      <c r="AQ5" s="23"/>
      <c r="AR5" s="21"/>
      <c r="BE5" s="33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3"/>
      <c r="AQ6" s="23"/>
      <c r="AR6" s="21"/>
      <c r="BE6" s="33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6"/>
      <c r="BS13" s="18" t="s">
        <v>6</v>
      </c>
    </row>
    <row r="14" spans="1:74" ht="12.75">
      <c r="B14" s="22"/>
      <c r="C14" s="23"/>
      <c r="D14" s="23"/>
      <c r="E14" s="341" t="s">
        <v>30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3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6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6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6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6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6"/>
    </row>
    <row r="23" spans="1:71" s="1" customFormat="1" ht="71.25" customHeight="1">
      <c r="B23" s="22"/>
      <c r="C23" s="23"/>
      <c r="D23" s="23"/>
      <c r="E23" s="343" t="s">
        <v>37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3"/>
      <c r="AP23" s="23"/>
      <c r="AQ23" s="23"/>
      <c r="AR23" s="21"/>
      <c r="BE23" s="33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6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4">
        <f>ROUND(AG54,2)</f>
        <v>0</v>
      </c>
      <c r="AL26" s="345"/>
      <c r="AM26" s="345"/>
      <c r="AN26" s="345"/>
      <c r="AO26" s="345"/>
      <c r="AP26" s="37"/>
      <c r="AQ26" s="37"/>
      <c r="AR26" s="40"/>
      <c r="BE26" s="33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6" t="s">
        <v>39</v>
      </c>
      <c r="M28" s="346"/>
      <c r="N28" s="346"/>
      <c r="O28" s="346"/>
      <c r="P28" s="346"/>
      <c r="Q28" s="37"/>
      <c r="R28" s="37"/>
      <c r="S28" s="37"/>
      <c r="T28" s="37"/>
      <c r="U28" s="37"/>
      <c r="V28" s="37"/>
      <c r="W28" s="346" t="s">
        <v>40</v>
      </c>
      <c r="X28" s="346"/>
      <c r="Y28" s="346"/>
      <c r="Z28" s="346"/>
      <c r="AA28" s="346"/>
      <c r="AB28" s="346"/>
      <c r="AC28" s="346"/>
      <c r="AD28" s="346"/>
      <c r="AE28" s="346"/>
      <c r="AF28" s="37"/>
      <c r="AG28" s="37"/>
      <c r="AH28" s="37"/>
      <c r="AI28" s="37"/>
      <c r="AJ28" s="37"/>
      <c r="AK28" s="346" t="s">
        <v>41</v>
      </c>
      <c r="AL28" s="346"/>
      <c r="AM28" s="346"/>
      <c r="AN28" s="346"/>
      <c r="AO28" s="346"/>
      <c r="AP28" s="37"/>
      <c r="AQ28" s="37"/>
      <c r="AR28" s="40"/>
      <c r="BE28" s="336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28">
        <v>0.21</v>
      </c>
      <c r="M29" s="329"/>
      <c r="N29" s="329"/>
      <c r="O29" s="329"/>
      <c r="P29" s="329"/>
      <c r="Q29" s="42"/>
      <c r="R29" s="42"/>
      <c r="S29" s="42"/>
      <c r="T29" s="42"/>
      <c r="U29" s="42"/>
      <c r="V29" s="42"/>
      <c r="W29" s="330">
        <f>ROUND(AZ54, 2)</f>
        <v>0</v>
      </c>
      <c r="X29" s="329"/>
      <c r="Y29" s="329"/>
      <c r="Z29" s="329"/>
      <c r="AA29" s="329"/>
      <c r="AB29" s="329"/>
      <c r="AC29" s="329"/>
      <c r="AD29" s="329"/>
      <c r="AE29" s="329"/>
      <c r="AF29" s="42"/>
      <c r="AG29" s="42"/>
      <c r="AH29" s="42"/>
      <c r="AI29" s="42"/>
      <c r="AJ29" s="42"/>
      <c r="AK29" s="330">
        <f>ROUND(AV54, 2)</f>
        <v>0</v>
      </c>
      <c r="AL29" s="329"/>
      <c r="AM29" s="329"/>
      <c r="AN29" s="329"/>
      <c r="AO29" s="329"/>
      <c r="AP29" s="42"/>
      <c r="AQ29" s="42"/>
      <c r="AR29" s="43"/>
      <c r="BE29" s="337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28">
        <v>0.15</v>
      </c>
      <c r="M30" s="329"/>
      <c r="N30" s="329"/>
      <c r="O30" s="329"/>
      <c r="P30" s="329"/>
      <c r="Q30" s="42"/>
      <c r="R30" s="42"/>
      <c r="S30" s="42"/>
      <c r="T30" s="42"/>
      <c r="U30" s="42"/>
      <c r="V30" s="42"/>
      <c r="W30" s="330">
        <f>ROUND(BA54, 2)</f>
        <v>0</v>
      </c>
      <c r="X30" s="329"/>
      <c r="Y30" s="329"/>
      <c r="Z30" s="329"/>
      <c r="AA30" s="329"/>
      <c r="AB30" s="329"/>
      <c r="AC30" s="329"/>
      <c r="AD30" s="329"/>
      <c r="AE30" s="329"/>
      <c r="AF30" s="42"/>
      <c r="AG30" s="42"/>
      <c r="AH30" s="42"/>
      <c r="AI30" s="42"/>
      <c r="AJ30" s="42"/>
      <c r="AK30" s="330">
        <f>ROUND(AW54, 2)</f>
        <v>0</v>
      </c>
      <c r="AL30" s="329"/>
      <c r="AM30" s="329"/>
      <c r="AN30" s="329"/>
      <c r="AO30" s="329"/>
      <c r="AP30" s="42"/>
      <c r="AQ30" s="42"/>
      <c r="AR30" s="43"/>
      <c r="BE30" s="337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28">
        <v>0.21</v>
      </c>
      <c r="M31" s="329"/>
      <c r="N31" s="329"/>
      <c r="O31" s="329"/>
      <c r="P31" s="329"/>
      <c r="Q31" s="42"/>
      <c r="R31" s="42"/>
      <c r="S31" s="42"/>
      <c r="T31" s="42"/>
      <c r="U31" s="42"/>
      <c r="V31" s="42"/>
      <c r="W31" s="330">
        <f>ROUND(BB54, 2)</f>
        <v>0</v>
      </c>
      <c r="X31" s="329"/>
      <c r="Y31" s="329"/>
      <c r="Z31" s="329"/>
      <c r="AA31" s="329"/>
      <c r="AB31" s="329"/>
      <c r="AC31" s="329"/>
      <c r="AD31" s="329"/>
      <c r="AE31" s="329"/>
      <c r="AF31" s="42"/>
      <c r="AG31" s="42"/>
      <c r="AH31" s="42"/>
      <c r="AI31" s="42"/>
      <c r="AJ31" s="42"/>
      <c r="AK31" s="330">
        <v>0</v>
      </c>
      <c r="AL31" s="329"/>
      <c r="AM31" s="329"/>
      <c r="AN31" s="329"/>
      <c r="AO31" s="329"/>
      <c r="AP31" s="42"/>
      <c r="AQ31" s="42"/>
      <c r="AR31" s="43"/>
      <c r="BE31" s="337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28">
        <v>0.15</v>
      </c>
      <c r="M32" s="329"/>
      <c r="N32" s="329"/>
      <c r="O32" s="329"/>
      <c r="P32" s="329"/>
      <c r="Q32" s="42"/>
      <c r="R32" s="42"/>
      <c r="S32" s="42"/>
      <c r="T32" s="42"/>
      <c r="U32" s="42"/>
      <c r="V32" s="42"/>
      <c r="W32" s="330">
        <f>ROUND(BC54, 2)</f>
        <v>0</v>
      </c>
      <c r="X32" s="329"/>
      <c r="Y32" s="329"/>
      <c r="Z32" s="329"/>
      <c r="AA32" s="329"/>
      <c r="AB32" s="329"/>
      <c r="AC32" s="329"/>
      <c r="AD32" s="329"/>
      <c r="AE32" s="329"/>
      <c r="AF32" s="42"/>
      <c r="AG32" s="42"/>
      <c r="AH32" s="42"/>
      <c r="AI32" s="42"/>
      <c r="AJ32" s="42"/>
      <c r="AK32" s="330">
        <v>0</v>
      </c>
      <c r="AL32" s="329"/>
      <c r="AM32" s="329"/>
      <c r="AN32" s="329"/>
      <c r="AO32" s="329"/>
      <c r="AP32" s="42"/>
      <c r="AQ32" s="42"/>
      <c r="AR32" s="43"/>
      <c r="BE32" s="337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28">
        <v>0</v>
      </c>
      <c r="M33" s="329"/>
      <c r="N33" s="329"/>
      <c r="O33" s="329"/>
      <c r="P33" s="329"/>
      <c r="Q33" s="42"/>
      <c r="R33" s="42"/>
      <c r="S33" s="42"/>
      <c r="T33" s="42"/>
      <c r="U33" s="42"/>
      <c r="V33" s="42"/>
      <c r="W33" s="330">
        <f>ROUND(BD54, 2)</f>
        <v>0</v>
      </c>
      <c r="X33" s="329"/>
      <c r="Y33" s="329"/>
      <c r="Z33" s="329"/>
      <c r="AA33" s="329"/>
      <c r="AB33" s="329"/>
      <c r="AC33" s="329"/>
      <c r="AD33" s="329"/>
      <c r="AE33" s="329"/>
      <c r="AF33" s="42"/>
      <c r="AG33" s="42"/>
      <c r="AH33" s="42"/>
      <c r="AI33" s="42"/>
      <c r="AJ33" s="42"/>
      <c r="AK33" s="330">
        <v>0</v>
      </c>
      <c r="AL33" s="329"/>
      <c r="AM33" s="329"/>
      <c r="AN33" s="329"/>
      <c r="AO33" s="329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4" t="s">
        <v>50</v>
      </c>
      <c r="Y35" s="332"/>
      <c r="Z35" s="332"/>
      <c r="AA35" s="332"/>
      <c r="AB35" s="332"/>
      <c r="AC35" s="46"/>
      <c r="AD35" s="46"/>
      <c r="AE35" s="46"/>
      <c r="AF35" s="46"/>
      <c r="AG35" s="46"/>
      <c r="AH35" s="46"/>
      <c r="AI35" s="46"/>
      <c r="AJ35" s="46"/>
      <c r="AK35" s="331">
        <f>SUM(AK26:AK33)</f>
        <v>0</v>
      </c>
      <c r="AL35" s="332"/>
      <c r="AM35" s="332"/>
      <c r="AN35" s="332"/>
      <c r="AO35" s="33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21-040-18015-ET1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60" t="str">
        <f>K6</f>
        <v>Výdejna stravy- Králíček - Stavební úpravy obj.čp1035 na pozemku č.st.77, kú Nové  Město nad Met- etapa 1</v>
      </c>
      <c r="M45" s="361"/>
      <c r="N45" s="361"/>
      <c r="O45" s="361"/>
      <c r="P45" s="361"/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Nové  Město nad Met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2" t="str">
        <f>IF(AN8= "","",AN8)</f>
        <v>18. 11. 2021</v>
      </c>
      <c r="AN47" s="36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SŠ a ZŠ ,  Nové  Město nad Met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69" t="str">
        <f>IF(E17="","",E17)</f>
        <v xml:space="preserve">Ing. Marcela Kalužná </v>
      </c>
      <c r="AN49" s="370"/>
      <c r="AO49" s="370"/>
      <c r="AP49" s="370"/>
      <c r="AQ49" s="37"/>
      <c r="AR49" s="40"/>
      <c r="AS49" s="363" t="s">
        <v>52</v>
      </c>
      <c r="AT49" s="364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69" t="str">
        <f>IF(E20="","",E20)</f>
        <v xml:space="preserve">Ing. Marcela Kalužná </v>
      </c>
      <c r="AN50" s="370"/>
      <c r="AO50" s="370"/>
      <c r="AP50" s="370"/>
      <c r="AQ50" s="37"/>
      <c r="AR50" s="40"/>
      <c r="AS50" s="365"/>
      <c r="AT50" s="366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7"/>
      <c r="AT51" s="368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6" t="s">
        <v>53</v>
      </c>
      <c r="D52" s="357"/>
      <c r="E52" s="357"/>
      <c r="F52" s="357"/>
      <c r="G52" s="357"/>
      <c r="H52" s="67"/>
      <c r="I52" s="359" t="s">
        <v>54</v>
      </c>
      <c r="J52" s="357"/>
      <c r="K52" s="357"/>
      <c r="L52" s="357"/>
      <c r="M52" s="357"/>
      <c r="N52" s="357"/>
      <c r="O52" s="357"/>
      <c r="P52" s="357"/>
      <c r="Q52" s="357"/>
      <c r="R52" s="357"/>
      <c r="S52" s="357"/>
      <c r="T52" s="357"/>
      <c r="U52" s="357"/>
      <c r="V52" s="357"/>
      <c r="W52" s="357"/>
      <c r="X52" s="357"/>
      <c r="Y52" s="357"/>
      <c r="Z52" s="357"/>
      <c r="AA52" s="357"/>
      <c r="AB52" s="357"/>
      <c r="AC52" s="357"/>
      <c r="AD52" s="357"/>
      <c r="AE52" s="357"/>
      <c r="AF52" s="357"/>
      <c r="AG52" s="358" t="s">
        <v>55</v>
      </c>
      <c r="AH52" s="357"/>
      <c r="AI52" s="357"/>
      <c r="AJ52" s="357"/>
      <c r="AK52" s="357"/>
      <c r="AL52" s="357"/>
      <c r="AM52" s="357"/>
      <c r="AN52" s="359" t="s">
        <v>56</v>
      </c>
      <c r="AO52" s="357"/>
      <c r="AP52" s="357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0">
        <f>ROUND(AG55+AG59+AG62,2)</f>
        <v>0</v>
      </c>
      <c r="AH54" s="350"/>
      <c r="AI54" s="350"/>
      <c r="AJ54" s="350"/>
      <c r="AK54" s="350"/>
      <c r="AL54" s="350"/>
      <c r="AM54" s="350"/>
      <c r="AN54" s="351">
        <f t="shared" ref="AN54:AN62" si="0">SUM(AG54,AT54)</f>
        <v>0</v>
      </c>
      <c r="AO54" s="351"/>
      <c r="AP54" s="351"/>
      <c r="AQ54" s="79" t="s">
        <v>19</v>
      </c>
      <c r="AR54" s="80"/>
      <c r="AS54" s="81">
        <f>ROUND(AS55+AS59+AS62,2)</f>
        <v>0</v>
      </c>
      <c r="AT54" s="82">
        <f t="shared" ref="AT54:AT62" si="1">ROUND(SUM(AV54:AW54),2)</f>
        <v>0</v>
      </c>
      <c r="AU54" s="83">
        <f>ROUND(AU55+AU59+AU62,5)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ROUND(AZ55+AZ59+AZ62,2)</f>
        <v>0</v>
      </c>
      <c r="BA54" s="82">
        <f>ROUND(BA55+BA59+BA62,2)</f>
        <v>0</v>
      </c>
      <c r="BB54" s="82">
        <f>ROUND(BB55+BB59+BB62,2)</f>
        <v>0</v>
      </c>
      <c r="BC54" s="82">
        <f>ROUND(BC55+BC59+BC62,2)</f>
        <v>0</v>
      </c>
      <c r="BD54" s="84">
        <f>ROUND(BD55+BD59+BD62,2)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24.75" customHeight="1">
      <c r="B55" s="87"/>
      <c r="C55" s="88"/>
      <c r="D55" s="349" t="s">
        <v>76</v>
      </c>
      <c r="E55" s="349"/>
      <c r="F55" s="349"/>
      <c r="G55" s="349"/>
      <c r="H55" s="349"/>
      <c r="I55" s="89"/>
      <c r="J55" s="349" t="s">
        <v>77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55">
        <f>ROUND(SUM(AG56:AG58),2)</f>
        <v>0</v>
      </c>
      <c r="AH55" s="348"/>
      <c r="AI55" s="348"/>
      <c r="AJ55" s="348"/>
      <c r="AK55" s="348"/>
      <c r="AL55" s="348"/>
      <c r="AM55" s="348"/>
      <c r="AN55" s="347">
        <f t="shared" si="0"/>
        <v>0</v>
      </c>
      <c r="AO55" s="348"/>
      <c r="AP55" s="348"/>
      <c r="AQ55" s="90" t="s">
        <v>78</v>
      </c>
      <c r="AR55" s="91"/>
      <c r="AS55" s="92">
        <f>ROUND(SUM(AS56:AS58),2)</f>
        <v>0</v>
      </c>
      <c r="AT55" s="93">
        <f t="shared" si="1"/>
        <v>0</v>
      </c>
      <c r="AU55" s="94">
        <f>ROUND(SUM(AU56:AU58),5)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ROUND(SUM(AZ56:AZ58),2)</f>
        <v>0</v>
      </c>
      <c r="BA55" s="93">
        <f>ROUND(SUM(BA56:BA58),2)</f>
        <v>0</v>
      </c>
      <c r="BB55" s="93">
        <f>ROUND(SUM(BB56:BB58),2)</f>
        <v>0</v>
      </c>
      <c r="BC55" s="93">
        <f>ROUND(SUM(BC56:BC58),2)</f>
        <v>0</v>
      </c>
      <c r="BD55" s="95">
        <f>ROUND(SUM(BD56:BD58),2)</f>
        <v>0</v>
      </c>
      <c r="BS55" s="96" t="s">
        <v>71</v>
      </c>
      <c r="BT55" s="96" t="s">
        <v>79</v>
      </c>
      <c r="BU55" s="96" t="s">
        <v>73</v>
      </c>
      <c r="BV55" s="96" t="s">
        <v>74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4" customFormat="1" ht="23.25" customHeight="1">
      <c r="A56" s="97" t="s">
        <v>82</v>
      </c>
      <c r="B56" s="52"/>
      <c r="C56" s="98"/>
      <c r="D56" s="98"/>
      <c r="E56" s="354" t="s">
        <v>83</v>
      </c>
      <c r="F56" s="354"/>
      <c r="G56" s="354"/>
      <c r="H56" s="354"/>
      <c r="I56" s="354"/>
      <c r="J56" s="98"/>
      <c r="K56" s="354" t="s">
        <v>84</v>
      </c>
      <c r="L56" s="354"/>
      <c r="M56" s="354"/>
      <c r="N56" s="354"/>
      <c r="O56" s="354"/>
      <c r="P56" s="354"/>
      <c r="Q56" s="354"/>
      <c r="R56" s="354"/>
      <c r="S56" s="354"/>
      <c r="T56" s="354"/>
      <c r="U56" s="354"/>
      <c r="V56" s="354"/>
      <c r="W56" s="354"/>
      <c r="X56" s="354"/>
      <c r="Y56" s="354"/>
      <c r="Z56" s="354"/>
      <c r="AA56" s="354"/>
      <c r="AB56" s="354"/>
      <c r="AC56" s="354"/>
      <c r="AD56" s="354"/>
      <c r="AE56" s="354"/>
      <c r="AF56" s="354"/>
      <c r="AG56" s="352">
        <f>'SO 02 - D.1.1 - STAVBA'!J32</f>
        <v>0</v>
      </c>
      <c r="AH56" s="353"/>
      <c r="AI56" s="353"/>
      <c r="AJ56" s="353"/>
      <c r="AK56" s="353"/>
      <c r="AL56" s="353"/>
      <c r="AM56" s="353"/>
      <c r="AN56" s="352">
        <f t="shared" si="0"/>
        <v>0</v>
      </c>
      <c r="AO56" s="353"/>
      <c r="AP56" s="353"/>
      <c r="AQ56" s="99" t="s">
        <v>85</v>
      </c>
      <c r="AR56" s="54"/>
      <c r="AS56" s="100">
        <v>0</v>
      </c>
      <c r="AT56" s="101">
        <f t="shared" si="1"/>
        <v>0</v>
      </c>
      <c r="AU56" s="102">
        <f>'SO 02 - D.1.1 - STAVBA'!P97</f>
        <v>0</v>
      </c>
      <c r="AV56" s="101">
        <f>'SO 02 - D.1.1 - STAVBA'!J35</f>
        <v>0</v>
      </c>
      <c r="AW56" s="101">
        <f>'SO 02 - D.1.1 - STAVBA'!J36</f>
        <v>0</v>
      </c>
      <c r="AX56" s="101">
        <f>'SO 02 - D.1.1 - STAVBA'!J37</f>
        <v>0</v>
      </c>
      <c r="AY56" s="101">
        <f>'SO 02 - D.1.1 - STAVBA'!J38</f>
        <v>0</v>
      </c>
      <c r="AZ56" s="101">
        <f>'SO 02 - D.1.1 - STAVBA'!F35</f>
        <v>0</v>
      </c>
      <c r="BA56" s="101">
        <f>'SO 02 - D.1.1 - STAVBA'!F36</f>
        <v>0</v>
      </c>
      <c r="BB56" s="101">
        <f>'SO 02 - D.1.1 - STAVBA'!F37</f>
        <v>0</v>
      </c>
      <c r="BC56" s="101">
        <f>'SO 02 - D.1.1 - STAVBA'!F38</f>
        <v>0</v>
      </c>
      <c r="BD56" s="103">
        <f>'SO 02 - D.1.1 - STAVBA'!F39</f>
        <v>0</v>
      </c>
      <c r="BT56" s="104" t="s">
        <v>81</v>
      </c>
      <c r="BV56" s="104" t="s">
        <v>74</v>
      </c>
      <c r="BW56" s="104" t="s">
        <v>86</v>
      </c>
      <c r="BX56" s="104" t="s">
        <v>80</v>
      </c>
      <c r="CL56" s="104" t="s">
        <v>19</v>
      </c>
    </row>
    <row r="57" spans="1:91" s="4" customFormat="1" ht="23.25" customHeight="1">
      <c r="A57" s="97" t="s">
        <v>82</v>
      </c>
      <c r="B57" s="52"/>
      <c r="C57" s="98"/>
      <c r="D57" s="98"/>
      <c r="E57" s="354" t="s">
        <v>87</v>
      </c>
      <c r="F57" s="354"/>
      <c r="G57" s="354"/>
      <c r="H57" s="354"/>
      <c r="I57" s="354"/>
      <c r="J57" s="98"/>
      <c r="K57" s="354" t="s">
        <v>88</v>
      </c>
      <c r="L57" s="354"/>
      <c r="M57" s="354"/>
      <c r="N57" s="354"/>
      <c r="O57" s="354"/>
      <c r="P57" s="354"/>
      <c r="Q57" s="354"/>
      <c r="R57" s="354"/>
      <c r="S57" s="354"/>
      <c r="T57" s="354"/>
      <c r="U57" s="354"/>
      <c r="V57" s="354"/>
      <c r="W57" s="354"/>
      <c r="X57" s="354"/>
      <c r="Y57" s="354"/>
      <c r="Z57" s="354"/>
      <c r="AA57" s="354"/>
      <c r="AB57" s="354"/>
      <c r="AC57" s="354"/>
      <c r="AD57" s="354"/>
      <c r="AE57" s="354"/>
      <c r="AF57" s="354"/>
      <c r="AG57" s="352">
        <f>'SO 02-D2 - Přípojka kanal...'!J32</f>
        <v>0</v>
      </c>
      <c r="AH57" s="353"/>
      <c r="AI57" s="353"/>
      <c r="AJ57" s="353"/>
      <c r="AK57" s="353"/>
      <c r="AL57" s="353"/>
      <c r="AM57" s="353"/>
      <c r="AN57" s="352">
        <f t="shared" si="0"/>
        <v>0</v>
      </c>
      <c r="AO57" s="353"/>
      <c r="AP57" s="353"/>
      <c r="AQ57" s="99" t="s">
        <v>85</v>
      </c>
      <c r="AR57" s="54"/>
      <c r="AS57" s="100">
        <v>0</v>
      </c>
      <c r="AT57" s="101">
        <f t="shared" si="1"/>
        <v>0</v>
      </c>
      <c r="AU57" s="102">
        <f>'SO 02-D2 - Přípojka kanal...'!P96</f>
        <v>0</v>
      </c>
      <c r="AV57" s="101">
        <f>'SO 02-D2 - Přípojka kanal...'!J35</f>
        <v>0</v>
      </c>
      <c r="AW57" s="101">
        <f>'SO 02-D2 - Přípojka kanal...'!J36</f>
        <v>0</v>
      </c>
      <c r="AX57" s="101">
        <f>'SO 02-D2 - Přípojka kanal...'!J37</f>
        <v>0</v>
      </c>
      <c r="AY57" s="101">
        <f>'SO 02-D2 - Přípojka kanal...'!J38</f>
        <v>0</v>
      </c>
      <c r="AZ57" s="101">
        <f>'SO 02-D2 - Přípojka kanal...'!F35</f>
        <v>0</v>
      </c>
      <c r="BA57" s="101">
        <f>'SO 02-D2 - Přípojka kanal...'!F36</f>
        <v>0</v>
      </c>
      <c r="BB57" s="101">
        <f>'SO 02-D2 - Přípojka kanal...'!F37</f>
        <v>0</v>
      </c>
      <c r="BC57" s="101">
        <f>'SO 02-D2 - Přípojka kanal...'!F38</f>
        <v>0</v>
      </c>
      <c r="BD57" s="103">
        <f>'SO 02-D2 - Přípojka kanal...'!F39</f>
        <v>0</v>
      </c>
      <c r="BT57" s="104" t="s">
        <v>81</v>
      </c>
      <c r="BV57" s="104" t="s">
        <v>74</v>
      </c>
      <c r="BW57" s="104" t="s">
        <v>89</v>
      </c>
      <c r="BX57" s="104" t="s">
        <v>80</v>
      </c>
      <c r="CL57" s="104" t="s">
        <v>19</v>
      </c>
    </row>
    <row r="58" spans="1:91" s="4" customFormat="1" ht="23.25" customHeight="1">
      <c r="A58" s="97" t="s">
        <v>82</v>
      </c>
      <c r="B58" s="52"/>
      <c r="C58" s="98"/>
      <c r="D58" s="98"/>
      <c r="E58" s="354" t="s">
        <v>90</v>
      </c>
      <c r="F58" s="354"/>
      <c r="G58" s="354"/>
      <c r="H58" s="354"/>
      <c r="I58" s="354"/>
      <c r="J58" s="98"/>
      <c r="K58" s="354" t="s">
        <v>91</v>
      </c>
      <c r="L58" s="354"/>
      <c r="M58" s="354"/>
      <c r="N58" s="354"/>
      <c r="O58" s="354"/>
      <c r="P58" s="354"/>
      <c r="Q58" s="354"/>
      <c r="R58" s="354"/>
      <c r="S58" s="354"/>
      <c r="T58" s="354"/>
      <c r="U58" s="354"/>
      <c r="V58" s="354"/>
      <c r="W58" s="354"/>
      <c r="X58" s="354"/>
      <c r="Y58" s="354"/>
      <c r="Z58" s="354"/>
      <c r="AA58" s="354"/>
      <c r="AB58" s="354"/>
      <c r="AC58" s="354"/>
      <c r="AD58" s="354"/>
      <c r="AE58" s="354"/>
      <c r="AF58" s="354"/>
      <c r="AG58" s="352">
        <f>'SO 02-PS - strojní vybave...'!J32</f>
        <v>0</v>
      </c>
      <c r="AH58" s="353"/>
      <c r="AI58" s="353"/>
      <c r="AJ58" s="353"/>
      <c r="AK58" s="353"/>
      <c r="AL58" s="353"/>
      <c r="AM58" s="353"/>
      <c r="AN58" s="352">
        <f t="shared" si="0"/>
        <v>0</v>
      </c>
      <c r="AO58" s="353"/>
      <c r="AP58" s="353"/>
      <c r="AQ58" s="99" t="s">
        <v>85</v>
      </c>
      <c r="AR58" s="54"/>
      <c r="AS58" s="100">
        <v>0</v>
      </c>
      <c r="AT58" s="101">
        <f t="shared" si="1"/>
        <v>0</v>
      </c>
      <c r="AU58" s="102">
        <f>'SO 02-PS - strojní vybave...'!P87</f>
        <v>0</v>
      </c>
      <c r="AV58" s="101">
        <f>'SO 02-PS - strojní vybave...'!J35</f>
        <v>0</v>
      </c>
      <c r="AW58" s="101">
        <f>'SO 02-PS - strojní vybave...'!J36</f>
        <v>0</v>
      </c>
      <c r="AX58" s="101">
        <f>'SO 02-PS - strojní vybave...'!J37</f>
        <v>0</v>
      </c>
      <c r="AY58" s="101">
        <f>'SO 02-PS - strojní vybave...'!J38</f>
        <v>0</v>
      </c>
      <c r="AZ58" s="101">
        <f>'SO 02-PS - strojní vybave...'!F35</f>
        <v>0</v>
      </c>
      <c r="BA58" s="101">
        <f>'SO 02-PS - strojní vybave...'!F36</f>
        <v>0</v>
      </c>
      <c r="BB58" s="101">
        <f>'SO 02-PS - strojní vybave...'!F37</f>
        <v>0</v>
      </c>
      <c r="BC58" s="101">
        <f>'SO 02-PS - strojní vybave...'!F38</f>
        <v>0</v>
      </c>
      <c r="BD58" s="103">
        <f>'SO 02-PS - strojní vybave...'!F39</f>
        <v>0</v>
      </c>
      <c r="BT58" s="104" t="s">
        <v>81</v>
      </c>
      <c r="BV58" s="104" t="s">
        <v>74</v>
      </c>
      <c r="BW58" s="104" t="s">
        <v>92</v>
      </c>
      <c r="BX58" s="104" t="s">
        <v>80</v>
      </c>
      <c r="CL58" s="104" t="s">
        <v>19</v>
      </c>
    </row>
    <row r="59" spans="1:91" s="7" customFormat="1" ht="24.75" customHeight="1">
      <c r="B59" s="87"/>
      <c r="C59" s="88"/>
      <c r="D59" s="349" t="s">
        <v>93</v>
      </c>
      <c r="E59" s="349"/>
      <c r="F59" s="349"/>
      <c r="G59" s="349"/>
      <c r="H59" s="349"/>
      <c r="I59" s="89"/>
      <c r="J59" s="349" t="s">
        <v>94</v>
      </c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9"/>
      <c r="W59" s="349"/>
      <c r="X59" s="349"/>
      <c r="Y59" s="349"/>
      <c r="Z59" s="349"/>
      <c r="AA59" s="349"/>
      <c r="AB59" s="349"/>
      <c r="AC59" s="349"/>
      <c r="AD59" s="349"/>
      <c r="AE59" s="349"/>
      <c r="AF59" s="349"/>
      <c r="AG59" s="355">
        <f>ROUND(SUM(AG60:AG61),2)</f>
        <v>0</v>
      </c>
      <c r="AH59" s="348"/>
      <c r="AI59" s="348"/>
      <c r="AJ59" s="348"/>
      <c r="AK59" s="348"/>
      <c r="AL59" s="348"/>
      <c r="AM59" s="348"/>
      <c r="AN59" s="347">
        <f t="shared" si="0"/>
        <v>0</v>
      </c>
      <c r="AO59" s="348"/>
      <c r="AP59" s="348"/>
      <c r="AQ59" s="90" t="s">
        <v>95</v>
      </c>
      <c r="AR59" s="91"/>
      <c r="AS59" s="92">
        <f>ROUND(SUM(AS60:AS61),2)</f>
        <v>0</v>
      </c>
      <c r="AT59" s="93">
        <f t="shared" si="1"/>
        <v>0</v>
      </c>
      <c r="AU59" s="94">
        <f>ROUND(SUM(AU60:AU61),5)</f>
        <v>0</v>
      </c>
      <c r="AV59" s="93">
        <f>ROUND(AZ59*L29,2)</f>
        <v>0</v>
      </c>
      <c r="AW59" s="93">
        <f>ROUND(BA59*L30,2)</f>
        <v>0</v>
      </c>
      <c r="AX59" s="93">
        <f>ROUND(BB59*L29,2)</f>
        <v>0</v>
      </c>
      <c r="AY59" s="93">
        <f>ROUND(BC59*L30,2)</f>
        <v>0</v>
      </c>
      <c r="AZ59" s="93">
        <f>ROUND(SUM(AZ60:AZ61),2)</f>
        <v>0</v>
      </c>
      <c r="BA59" s="93">
        <f>ROUND(SUM(BA60:BA61),2)</f>
        <v>0</v>
      </c>
      <c r="BB59" s="93">
        <f>ROUND(SUM(BB60:BB61),2)</f>
        <v>0</v>
      </c>
      <c r="BC59" s="93">
        <f>ROUND(SUM(BC60:BC61),2)</f>
        <v>0</v>
      </c>
      <c r="BD59" s="95">
        <f>ROUND(SUM(BD60:BD61),2)</f>
        <v>0</v>
      </c>
      <c r="BS59" s="96" t="s">
        <v>71</v>
      </c>
      <c r="BT59" s="96" t="s">
        <v>79</v>
      </c>
      <c r="BU59" s="96" t="s">
        <v>73</v>
      </c>
      <c r="BV59" s="96" t="s">
        <v>74</v>
      </c>
      <c r="BW59" s="96" t="s">
        <v>96</v>
      </c>
      <c r="BX59" s="96" t="s">
        <v>5</v>
      </c>
      <c r="CL59" s="96" t="s">
        <v>19</v>
      </c>
      <c r="CM59" s="96" t="s">
        <v>81</v>
      </c>
    </row>
    <row r="60" spans="1:91" s="4" customFormat="1" ht="23.25" customHeight="1">
      <c r="A60" s="97" t="s">
        <v>82</v>
      </c>
      <c r="B60" s="52"/>
      <c r="C60" s="98"/>
      <c r="D60" s="98"/>
      <c r="E60" s="354" t="s">
        <v>97</v>
      </c>
      <c r="F60" s="354"/>
      <c r="G60" s="354"/>
      <c r="H60" s="354"/>
      <c r="I60" s="354"/>
      <c r="J60" s="98"/>
      <c r="K60" s="354" t="s">
        <v>98</v>
      </c>
      <c r="L60" s="354"/>
      <c r="M60" s="354"/>
      <c r="N60" s="354"/>
      <c r="O60" s="354"/>
      <c r="P60" s="354"/>
      <c r="Q60" s="354"/>
      <c r="R60" s="354"/>
      <c r="S60" s="354"/>
      <c r="T60" s="354"/>
      <c r="U60" s="354"/>
      <c r="V60" s="354"/>
      <c r="W60" s="354"/>
      <c r="X60" s="354"/>
      <c r="Y60" s="354"/>
      <c r="Z60" s="354"/>
      <c r="AA60" s="354"/>
      <c r="AB60" s="354"/>
      <c r="AC60" s="354"/>
      <c r="AD60" s="354"/>
      <c r="AE60" s="354"/>
      <c r="AF60" s="354"/>
      <c r="AG60" s="352">
        <f>'SO 03-D.1.1 -  architek.-...'!J32</f>
        <v>0</v>
      </c>
      <c r="AH60" s="353"/>
      <c r="AI60" s="353"/>
      <c r="AJ60" s="353"/>
      <c r="AK60" s="353"/>
      <c r="AL60" s="353"/>
      <c r="AM60" s="353"/>
      <c r="AN60" s="352">
        <f t="shared" si="0"/>
        <v>0</v>
      </c>
      <c r="AO60" s="353"/>
      <c r="AP60" s="353"/>
      <c r="AQ60" s="99" t="s">
        <v>85</v>
      </c>
      <c r="AR60" s="54"/>
      <c r="AS60" s="100">
        <v>0</v>
      </c>
      <c r="AT60" s="101">
        <f t="shared" si="1"/>
        <v>0</v>
      </c>
      <c r="AU60" s="102">
        <f>'SO 03-D.1.1 -  architek.-...'!P95</f>
        <v>0</v>
      </c>
      <c r="AV60" s="101">
        <f>'SO 03-D.1.1 -  architek.-...'!J35</f>
        <v>0</v>
      </c>
      <c r="AW60" s="101">
        <f>'SO 03-D.1.1 -  architek.-...'!J36</f>
        <v>0</v>
      </c>
      <c r="AX60" s="101">
        <f>'SO 03-D.1.1 -  architek.-...'!J37</f>
        <v>0</v>
      </c>
      <c r="AY60" s="101">
        <f>'SO 03-D.1.1 -  architek.-...'!J38</f>
        <v>0</v>
      </c>
      <c r="AZ60" s="101">
        <f>'SO 03-D.1.1 -  architek.-...'!F35</f>
        <v>0</v>
      </c>
      <c r="BA60" s="101">
        <f>'SO 03-D.1.1 -  architek.-...'!F36</f>
        <v>0</v>
      </c>
      <c r="BB60" s="101">
        <f>'SO 03-D.1.1 -  architek.-...'!F37</f>
        <v>0</v>
      </c>
      <c r="BC60" s="101">
        <f>'SO 03-D.1.1 -  architek.-...'!F38</f>
        <v>0</v>
      </c>
      <c r="BD60" s="103">
        <f>'SO 03-D.1.1 -  architek.-...'!F39</f>
        <v>0</v>
      </c>
      <c r="BT60" s="104" t="s">
        <v>81</v>
      </c>
      <c r="BV60" s="104" t="s">
        <v>74</v>
      </c>
      <c r="BW60" s="104" t="s">
        <v>99</v>
      </c>
      <c r="BX60" s="104" t="s">
        <v>96</v>
      </c>
      <c r="CL60" s="104" t="s">
        <v>19</v>
      </c>
    </row>
    <row r="61" spans="1:91" s="4" customFormat="1" ht="35.25" customHeight="1">
      <c r="A61" s="97" t="s">
        <v>82</v>
      </c>
      <c r="B61" s="52"/>
      <c r="C61" s="98"/>
      <c r="D61" s="98"/>
      <c r="E61" s="354" t="s">
        <v>100</v>
      </c>
      <c r="F61" s="354"/>
      <c r="G61" s="354"/>
      <c r="H61" s="354"/>
      <c r="I61" s="354"/>
      <c r="J61" s="98"/>
      <c r="K61" s="354" t="s">
        <v>101</v>
      </c>
      <c r="L61" s="354"/>
      <c r="M61" s="354"/>
      <c r="N61" s="354"/>
      <c r="O61" s="354"/>
      <c r="P61" s="354"/>
      <c r="Q61" s="354"/>
      <c r="R61" s="354"/>
      <c r="S61" s="354"/>
      <c r="T61" s="354"/>
      <c r="U61" s="354"/>
      <c r="V61" s="354"/>
      <c r="W61" s="354"/>
      <c r="X61" s="354"/>
      <c r="Y61" s="354"/>
      <c r="Z61" s="354"/>
      <c r="AA61" s="354"/>
      <c r="AB61" s="354"/>
      <c r="AC61" s="354"/>
      <c r="AD61" s="354"/>
      <c r="AE61" s="354"/>
      <c r="AF61" s="354"/>
      <c r="AG61" s="352">
        <f>'SO 03-D.1.4 EL - část ele...'!J32</f>
        <v>0</v>
      </c>
      <c r="AH61" s="353"/>
      <c r="AI61" s="353"/>
      <c r="AJ61" s="353"/>
      <c r="AK61" s="353"/>
      <c r="AL61" s="353"/>
      <c r="AM61" s="353"/>
      <c r="AN61" s="352">
        <f t="shared" si="0"/>
        <v>0</v>
      </c>
      <c r="AO61" s="353"/>
      <c r="AP61" s="353"/>
      <c r="AQ61" s="99" t="s">
        <v>85</v>
      </c>
      <c r="AR61" s="54"/>
      <c r="AS61" s="100">
        <v>0</v>
      </c>
      <c r="AT61" s="101">
        <f t="shared" si="1"/>
        <v>0</v>
      </c>
      <c r="AU61" s="102">
        <f>'SO 03-D.1.4 EL - část ele...'!P87</f>
        <v>0</v>
      </c>
      <c r="AV61" s="101">
        <f>'SO 03-D.1.4 EL - část ele...'!J35</f>
        <v>0</v>
      </c>
      <c r="AW61" s="101">
        <f>'SO 03-D.1.4 EL - část ele...'!J36</f>
        <v>0</v>
      </c>
      <c r="AX61" s="101">
        <f>'SO 03-D.1.4 EL - část ele...'!J37</f>
        <v>0</v>
      </c>
      <c r="AY61" s="101">
        <f>'SO 03-D.1.4 EL - část ele...'!J38</f>
        <v>0</v>
      </c>
      <c r="AZ61" s="101">
        <f>'SO 03-D.1.4 EL - část ele...'!F35</f>
        <v>0</v>
      </c>
      <c r="BA61" s="101">
        <f>'SO 03-D.1.4 EL - část ele...'!F36</f>
        <v>0</v>
      </c>
      <c r="BB61" s="101">
        <f>'SO 03-D.1.4 EL - část ele...'!F37</f>
        <v>0</v>
      </c>
      <c r="BC61" s="101">
        <f>'SO 03-D.1.4 EL - část ele...'!F38</f>
        <v>0</v>
      </c>
      <c r="BD61" s="103">
        <f>'SO 03-D.1.4 EL - část ele...'!F39</f>
        <v>0</v>
      </c>
      <c r="BT61" s="104" t="s">
        <v>81</v>
      </c>
      <c r="BV61" s="104" t="s">
        <v>74</v>
      </c>
      <c r="BW61" s="104" t="s">
        <v>102</v>
      </c>
      <c r="BX61" s="104" t="s">
        <v>96</v>
      </c>
      <c r="CL61" s="104" t="s">
        <v>19</v>
      </c>
    </row>
    <row r="62" spans="1:91" s="7" customFormat="1" ht="24.75" customHeight="1">
      <c r="A62" s="97" t="s">
        <v>82</v>
      </c>
      <c r="B62" s="87"/>
      <c r="C62" s="88"/>
      <c r="D62" s="349" t="s">
        <v>103</v>
      </c>
      <c r="E62" s="349"/>
      <c r="F62" s="349"/>
      <c r="G62" s="349"/>
      <c r="H62" s="349"/>
      <c r="I62" s="89"/>
      <c r="J62" s="349" t="s">
        <v>104</v>
      </c>
      <c r="K62" s="349"/>
      <c r="L62" s="349"/>
      <c r="M62" s="349"/>
      <c r="N62" s="349"/>
      <c r="O62" s="349"/>
      <c r="P62" s="349"/>
      <c r="Q62" s="349"/>
      <c r="R62" s="349"/>
      <c r="S62" s="349"/>
      <c r="T62" s="349"/>
      <c r="U62" s="349"/>
      <c r="V62" s="349"/>
      <c r="W62" s="349"/>
      <c r="X62" s="349"/>
      <c r="Y62" s="349"/>
      <c r="Z62" s="349"/>
      <c r="AA62" s="349"/>
      <c r="AB62" s="349"/>
      <c r="AC62" s="349"/>
      <c r="AD62" s="349"/>
      <c r="AE62" s="349"/>
      <c r="AF62" s="349"/>
      <c r="AG62" s="347">
        <f>'VON etapa1 - vedlejší a o...'!J30</f>
        <v>0</v>
      </c>
      <c r="AH62" s="348"/>
      <c r="AI62" s="348"/>
      <c r="AJ62" s="348"/>
      <c r="AK62" s="348"/>
      <c r="AL62" s="348"/>
      <c r="AM62" s="348"/>
      <c r="AN62" s="347">
        <f t="shared" si="0"/>
        <v>0</v>
      </c>
      <c r="AO62" s="348"/>
      <c r="AP62" s="348"/>
      <c r="AQ62" s="90" t="s">
        <v>78</v>
      </c>
      <c r="AR62" s="91"/>
      <c r="AS62" s="105">
        <v>0</v>
      </c>
      <c r="AT62" s="106">
        <f t="shared" si="1"/>
        <v>0</v>
      </c>
      <c r="AU62" s="107">
        <f>'VON etapa1 - vedlejší a o...'!P83</f>
        <v>0</v>
      </c>
      <c r="AV62" s="106">
        <f>'VON etapa1 - vedlejší a o...'!J33</f>
        <v>0</v>
      </c>
      <c r="AW62" s="106">
        <f>'VON etapa1 - vedlejší a o...'!J34</f>
        <v>0</v>
      </c>
      <c r="AX62" s="106">
        <f>'VON etapa1 - vedlejší a o...'!J35</f>
        <v>0</v>
      </c>
      <c r="AY62" s="106">
        <f>'VON etapa1 - vedlejší a o...'!J36</f>
        <v>0</v>
      </c>
      <c r="AZ62" s="106">
        <f>'VON etapa1 - vedlejší a o...'!F33</f>
        <v>0</v>
      </c>
      <c r="BA62" s="106">
        <f>'VON etapa1 - vedlejší a o...'!F34</f>
        <v>0</v>
      </c>
      <c r="BB62" s="106">
        <f>'VON etapa1 - vedlejší a o...'!F35</f>
        <v>0</v>
      </c>
      <c r="BC62" s="106">
        <f>'VON etapa1 - vedlejší a o...'!F36</f>
        <v>0</v>
      </c>
      <c r="BD62" s="108">
        <f>'VON etapa1 - vedlejší a o...'!F37</f>
        <v>0</v>
      </c>
      <c r="BT62" s="96" t="s">
        <v>79</v>
      </c>
      <c r="BV62" s="96" t="s">
        <v>74</v>
      </c>
      <c r="BW62" s="96" t="s">
        <v>105</v>
      </c>
      <c r="BX62" s="96" t="s">
        <v>5</v>
      </c>
      <c r="CL62" s="96" t="s">
        <v>19</v>
      </c>
      <c r="CM62" s="96" t="s">
        <v>81</v>
      </c>
    </row>
    <row r="63" spans="1:91" s="2" customFormat="1" ht="30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40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91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</sheetData>
  <sheetProtection password="CC35" sheet="1" objects="1" scenarios="1" formatColumns="0" formatRows="0"/>
  <mergeCells count="70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D62:H62"/>
    <mergeCell ref="J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W30:AE30"/>
    <mergeCell ref="AK30:AO30"/>
    <mergeCell ref="L30:P30"/>
    <mergeCell ref="AK31:AO31"/>
    <mergeCell ref="AN62:AP62"/>
    <mergeCell ref="AG62:AM62"/>
    <mergeCell ref="AN59:AP59"/>
    <mergeCell ref="AG59:AM59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SO 02 - D.1.1 - STAVBA'!C2" display="/"/>
    <hyperlink ref="A57" location="'SO 02-D2 - Přípojka kanal...'!C2" display="/"/>
    <hyperlink ref="A58" location="'SO 02-PS - strojní vybave...'!C2" display="/"/>
    <hyperlink ref="A60" location="'SO 03-D.1.1 -  architek.-...'!C2" display="/"/>
    <hyperlink ref="A61" location="'SO 03-D.1.4 EL - část ele...'!C2" display="/"/>
    <hyperlink ref="A62" location="'VON etapa1 - vedlejší a 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4" t="str">
        <f>'Rekapitulace stavby'!K6</f>
        <v>Výdejna stravy- Králíček - Stavební úpravy obj.čp1035 na pozemku č.st.77, kú Nové  Město nad Met- etapa 1</v>
      </c>
      <c r="F7" s="375"/>
      <c r="G7" s="375"/>
      <c r="H7" s="375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4" t="s">
        <v>108</v>
      </c>
      <c r="F9" s="376"/>
      <c r="G9" s="376"/>
      <c r="H9" s="37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7" t="s">
        <v>110</v>
      </c>
      <c r="F11" s="376"/>
      <c r="G11" s="376"/>
      <c r="H11" s="37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18. 11. 2021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35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ROUND(J97,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ROUND((SUM(BE97:BE278)),  2)</f>
        <v>0</v>
      </c>
      <c r="G35" s="35"/>
      <c r="H35" s="35"/>
      <c r="I35" s="125">
        <v>0.21</v>
      </c>
      <c r="J35" s="124">
        <f>ROUND(((SUM(BE97:BE278))*I35),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ROUND((SUM(BF97:BF278)),  2)</f>
        <v>0</v>
      </c>
      <c r="G36" s="35"/>
      <c r="H36" s="35"/>
      <c r="I36" s="125">
        <v>0.15</v>
      </c>
      <c r="J36" s="124">
        <f>ROUND(((SUM(BF97:BF278))*I36),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ROUND((SUM(BG97:BG278)),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ROUND((SUM(BH97:BH278)),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ROUND((SUM(BI97:BI278)),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72" t="str">
        <f>E7</f>
        <v>Výdejna stravy- Králíček - Stavební úpravy obj.čp1035 na pozemku č.st.77, kú Nové  Město nad Met- etapa 1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108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60" t="str">
        <f>E11</f>
        <v>SO 02 - D.1.1 - STAVBA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30" t="s">
        <v>23</v>
      </c>
      <c r="J56" s="60" t="str">
        <f>IF(J14="","",J14)</f>
        <v>18. 11. 2021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SŠ a ZŠ ,  Nové  Město nad Met</v>
      </c>
      <c r="G58" s="37"/>
      <c r="H58" s="37"/>
      <c r="I58" s="30" t="s">
        <v>31</v>
      </c>
      <c r="J58" s="33" t="str">
        <f>E23</f>
        <v xml:space="preserve">Ing. Marcela Kalužná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35</v>
      </c>
      <c r="J59" s="33" t="str">
        <f>E26</f>
        <v xml:space="preserve">Ing. Marcela Kalužná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J97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115</v>
      </c>
      <c r="E64" s="144"/>
      <c r="F64" s="144"/>
      <c r="G64" s="144"/>
      <c r="H64" s="144"/>
      <c r="I64" s="144"/>
      <c r="J64" s="145">
        <f>J98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116</v>
      </c>
      <c r="E65" s="149"/>
      <c r="F65" s="149"/>
      <c r="G65" s="149"/>
      <c r="H65" s="149"/>
      <c r="I65" s="149"/>
      <c r="J65" s="150">
        <f>J99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117</v>
      </c>
      <c r="E66" s="149"/>
      <c r="F66" s="149"/>
      <c r="G66" s="149"/>
      <c r="H66" s="149"/>
      <c r="I66" s="149"/>
      <c r="J66" s="150">
        <f>J110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118</v>
      </c>
      <c r="E67" s="149"/>
      <c r="F67" s="149"/>
      <c r="G67" s="149"/>
      <c r="H67" s="149"/>
      <c r="I67" s="149"/>
      <c r="J67" s="150">
        <f>J115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119</v>
      </c>
      <c r="E68" s="149"/>
      <c r="F68" s="149"/>
      <c r="G68" s="149"/>
      <c r="H68" s="149"/>
      <c r="I68" s="149"/>
      <c r="J68" s="150">
        <f>J146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120</v>
      </c>
      <c r="E69" s="149"/>
      <c r="F69" s="149"/>
      <c r="G69" s="149"/>
      <c r="H69" s="149"/>
      <c r="I69" s="149"/>
      <c r="J69" s="150">
        <f>J156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121</v>
      </c>
      <c r="E70" s="149"/>
      <c r="F70" s="149"/>
      <c r="G70" s="149"/>
      <c r="H70" s="149"/>
      <c r="I70" s="149"/>
      <c r="J70" s="150">
        <f>J170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122</v>
      </c>
      <c r="E71" s="149"/>
      <c r="F71" s="149"/>
      <c r="G71" s="149"/>
      <c r="H71" s="149"/>
      <c r="I71" s="149"/>
      <c r="J71" s="150">
        <f>J177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123</v>
      </c>
      <c r="E72" s="149"/>
      <c r="F72" s="149"/>
      <c r="G72" s="149"/>
      <c r="H72" s="149"/>
      <c r="I72" s="149"/>
      <c r="J72" s="150">
        <f>J232</f>
        <v>0</v>
      </c>
      <c r="K72" s="98"/>
      <c r="L72" s="151"/>
    </row>
    <row r="73" spans="1:31" s="10" customFormat="1" ht="19.899999999999999" customHeight="1">
      <c r="B73" s="147"/>
      <c r="C73" s="98"/>
      <c r="D73" s="148" t="s">
        <v>124</v>
      </c>
      <c r="E73" s="149"/>
      <c r="F73" s="149"/>
      <c r="G73" s="149"/>
      <c r="H73" s="149"/>
      <c r="I73" s="149"/>
      <c r="J73" s="150">
        <f>J243</f>
        <v>0</v>
      </c>
      <c r="K73" s="98"/>
      <c r="L73" s="151"/>
    </row>
    <row r="74" spans="1:31" s="9" customFormat="1" ht="24.95" customHeight="1">
      <c r="B74" s="141"/>
      <c r="C74" s="142"/>
      <c r="D74" s="143" t="s">
        <v>125</v>
      </c>
      <c r="E74" s="144"/>
      <c r="F74" s="144"/>
      <c r="G74" s="144"/>
      <c r="H74" s="144"/>
      <c r="I74" s="144"/>
      <c r="J74" s="145">
        <f>J247</f>
        <v>0</v>
      </c>
      <c r="K74" s="142"/>
      <c r="L74" s="146"/>
    </row>
    <row r="75" spans="1:31" s="10" customFormat="1" ht="19.899999999999999" customHeight="1">
      <c r="B75" s="147"/>
      <c r="C75" s="98"/>
      <c r="D75" s="148" t="s">
        <v>126</v>
      </c>
      <c r="E75" s="149"/>
      <c r="F75" s="149"/>
      <c r="G75" s="149"/>
      <c r="H75" s="149"/>
      <c r="I75" s="149"/>
      <c r="J75" s="150">
        <f>J248</f>
        <v>0</v>
      </c>
      <c r="K75" s="98"/>
      <c r="L75" s="151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127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72" t="str">
        <f>E7</f>
        <v>Výdejna stravy- Králíček - Stavební úpravy obj.čp1035 na pozemku č.st.77, kú Nové  Město nad Met- etapa 1</v>
      </c>
      <c r="F85" s="373"/>
      <c r="G85" s="373"/>
      <c r="H85" s="373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72" t="s">
        <v>108</v>
      </c>
      <c r="F87" s="371"/>
      <c r="G87" s="371"/>
      <c r="H87" s="371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109</v>
      </c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60" t="str">
        <f>E11</f>
        <v>SO 02 - D.1.1 - STAVBA</v>
      </c>
      <c r="F89" s="371"/>
      <c r="G89" s="371"/>
      <c r="H89" s="371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21</v>
      </c>
      <c r="D91" s="37"/>
      <c r="E91" s="37"/>
      <c r="F91" s="28" t="str">
        <f>F14</f>
        <v xml:space="preserve"> Nové  Město nad Met</v>
      </c>
      <c r="G91" s="37"/>
      <c r="H91" s="37"/>
      <c r="I91" s="30" t="s">
        <v>23</v>
      </c>
      <c r="J91" s="60" t="str">
        <f>IF(J14="","",J14)</f>
        <v>18. 11. 2021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25</v>
      </c>
      <c r="D93" s="37"/>
      <c r="E93" s="37"/>
      <c r="F93" s="28" t="str">
        <f>E17</f>
        <v>SŠ a ZŠ ,  Nové  Město nad Met</v>
      </c>
      <c r="G93" s="37"/>
      <c r="H93" s="37"/>
      <c r="I93" s="30" t="s">
        <v>31</v>
      </c>
      <c r="J93" s="33" t="str">
        <f>E23</f>
        <v xml:space="preserve">Ing. Marcela Kalužná </v>
      </c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29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 xml:space="preserve">Ing. Marcela Kalužná 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11" customFormat="1" ht="29.25" customHeight="1">
      <c r="A96" s="152"/>
      <c r="B96" s="153"/>
      <c r="C96" s="154" t="s">
        <v>128</v>
      </c>
      <c r="D96" s="155" t="s">
        <v>57</v>
      </c>
      <c r="E96" s="155" t="s">
        <v>53</v>
      </c>
      <c r="F96" s="155" t="s">
        <v>54</v>
      </c>
      <c r="G96" s="155" t="s">
        <v>129</v>
      </c>
      <c r="H96" s="155" t="s">
        <v>130</v>
      </c>
      <c r="I96" s="155" t="s">
        <v>131</v>
      </c>
      <c r="J96" s="155" t="s">
        <v>113</v>
      </c>
      <c r="K96" s="156" t="s">
        <v>132</v>
      </c>
      <c r="L96" s="157"/>
      <c r="M96" s="69" t="s">
        <v>19</v>
      </c>
      <c r="N96" s="70" t="s">
        <v>42</v>
      </c>
      <c r="O96" s="70" t="s">
        <v>133</v>
      </c>
      <c r="P96" s="70" t="s">
        <v>134</v>
      </c>
      <c r="Q96" s="70" t="s">
        <v>135</v>
      </c>
      <c r="R96" s="70" t="s">
        <v>136</v>
      </c>
      <c r="S96" s="70" t="s">
        <v>137</v>
      </c>
      <c r="T96" s="71" t="s">
        <v>138</v>
      </c>
      <c r="U96" s="152"/>
      <c r="V96" s="152"/>
      <c r="W96" s="152"/>
      <c r="X96" s="152"/>
      <c r="Y96" s="152"/>
      <c r="Z96" s="152"/>
      <c r="AA96" s="152"/>
      <c r="AB96" s="152"/>
      <c r="AC96" s="152"/>
      <c r="AD96" s="152"/>
      <c r="AE96" s="152"/>
    </row>
    <row r="97" spans="1:65" s="2" customFormat="1" ht="22.9" customHeight="1">
      <c r="A97" s="35"/>
      <c r="B97" s="36"/>
      <c r="C97" s="76" t="s">
        <v>139</v>
      </c>
      <c r="D97" s="37"/>
      <c r="E97" s="37"/>
      <c r="F97" s="37"/>
      <c r="G97" s="37"/>
      <c r="H97" s="37"/>
      <c r="I97" s="37"/>
      <c r="J97" s="158">
        <f>BK97</f>
        <v>0</v>
      </c>
      <c r="K97" s="37"/>
      <c r="L97" s="40"/>
      <c r="M97" s="72"/>
      <c r="N97" s="159"/>
      <c r="O97" s="73"/>
      <c r="P97" s="160">
        <f>P98+P247</f>
        <v>0</v>
      </c>
      <c r="Q97" s="73"/>
      <c r="R97" s="160">
        <f>R98+R247</f>
        <v>51.180999350000008</v>
      </c>
      <c r="S97" s="73"/>
      <c r="T97" s="161">
        <f>T98+T247</f>
        <v>13.528520000000002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71</v>
      </c>
      <c r="AU97" s="18" t="s">
        <v>114</v>
      </c>
      <c r="BK97" s="162">
        <f>BK98+BK247</f>
        <v>0</v>
      </c>
    </row>
    <row r="98" spans="1:65" s="12" customFormat="1" ht="25.9" customHeight="1">
      <c r="B98" s="163"/>
      <c r="C98" s="164"/>
      <c r="D98" s="165" t="s">
        <v>71</v>
      </c>
      <c r="E98" s="166" t="s">
        <v>140</v>
      </c>
      <c r="F98" s="166" t="s">
        <v>141</v>
      </c>
      <c r="G98" s="164"/>
      <c r="H98" s="164"/>
      <c r="I98" s="167"/>
      <c r="J98" s="168">
        <f>BK98</f>
        <v>0</v>
      </c>
      <c r="K98" s="164"/>
      <c r="L98" s="169"/>
      <c r="M98" s="170"/>
      <c r="N98" s="171"/>
      <c r="O98" s="171"/>
      <c r="P98" s="172">
        <f>P99+P110+P115+P146+P156+P170+P177+P232+P243</f>
        <v>0</v>
      </c>
      <c r="Q98" s="171"/>
      <c r="R98" s="172">
        <f>R99+R110+R115+R146+R156+R170+R177+R232+R243</f>
        <v>51.139288830000005</v>
      </c>
      <c r="S98" s="171"/>
      <c r="T98" s="173">
        <f>T99+T110+T115+T146+T156+T170+T177+T232+T243</f>
        <v>13.528520000000002</v>
      </c>
      <c r="AR98" s="174" t="s">
        <v>79</v>
      </c>
      <c r="AT98" s="175" t="s">
        <v>71</v>
      </c>
      <c r="AU98" s="175" t="s">
        <v>72</v>
      </c>
      <c r="AY98" s="174" t="s">
        <v>142</v>
      </c>
      <c r="BK98" s="176">
        <f>BK99+BK110+BK115+BK146+BK156+BK170+BK177+BK232+BK243</f>
        <v>0</v>
      </c>
    </row>
    <row r="99" spans="1:65" s="12" customFormat="1" ht="22.9" customHeight="1">
      <c r="B99" s="163"/>
      <c r="C99" s="164"/>
      <c r="D99" s="165" t="s">
        <v>71</v>
      </c>
      <c r="E99" s="177" t="s">
        <v>79</v>
      </c>
      <c r="F99" s="177" t="s">
        <v>143</v>
      </c>
      <c r="G99" s="164"/>
      <c r="H99" s="164"/>
      <c r="I99" s="167"/>
      <c r="J99" s="178">
        <f>BK99</f>
        <v>0</v>
      </c>
      <c r="K99" s="164"/>
      <c r="L99" s="169"/>
      <c r="M99" s="170"/>
      <c r="N99" s="171"/>
      <c r="O99" s="171"/>
      <c r="P99" s="172">
        <f>SUM(P100:P109)</f>
        <v>0</v>
      </c>
      <c r="Q99" s="171"/>
      <c r="R99" s="172">
        <f>SUM(R100:R109)</f>
        <v>0</v>
      </c>
      <c r="S99" s="171"/>
      <c r="T99" s="173">
        <f>SUM(T100:T109)</f>
        <v>0</v>
      </c>
      <c r="AR99" s="174" t="s">
        <v>79</v>
      </c>
      <c r="AT99" s="175" t="s">
        <v>71</v>
      </c>
      <c r="AU99" s="175" t="s">
        <v>79</v>
      </c>
      <c r="AY99" s="174" t="s">
        <v>142</v>
      </c>
      <c r="BK99" s="176">
        <f>SUM(BK100:BK109)</f>
        <v>0</v>
      </c>
    </row>
    <row r="100" spans="1:65" s="2" customFormat="1" ht="37.9" customHeight="1">
      <c r="A100" s="35"/>
      <c r="B100" s="36"/>
      <c r="C100" s="179" t="s">
        <v>79</v>
      </c>
      <c r="D100" s="179" t="s">
        <v>144</v>
      </c>
      <c r="E100" s="180" t="s">
        <v>145</v>
      </c>
      <c r="F100" s="181" t="s">
        <v>146</v>
      </c>
      <c r="G100" s="182" t="s">
        <v>147</v>
      </c>
      <c r="H100" s="183">
        <v>0.16</v>
      </c>
      <c r="I100" s="184"/>
      <c r="J100" s="185">
        <f>ROUND(I100*H100,2)</f>
        <v>0</v>
      </c>
      <c r="K100" s="181" t="s">
        <v>148</v>
      </c>
      <c r="L100" s="40"/>
      <c r="M100" s="186" t="s">
        <v>19</v>
      </c>
      <c r="N100" s="187" t="s">
        <v>43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149</v>
      </c>
      <c r="AT100" s="190" t="s">
        <v>144</v>
      </c>
      <c r="AU100" s="190" t="s">
        <v>81</v>
      </c>
      <c r="AY100" s="18" t="s">
        <v>142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79</v>
      </c>
      <c r="BK100" s="191">
        <f>ROUND(I100*H100,2)</f>
        <v>0</v>
      </c>
      <c r="BL100" s="18" t="s">
        <v>149</v>
      </c>
      <c r="BM100" s="190" t="s">
        <v>150</v>
      </c>
    </row>
    <row r="101" spans="1:65" s="2" customFormat="1" ht="39">
      <c r="A101" s="35"/>
      <c r="B101" s="36"/>
      <c r="C101" s="37"/>
      <c r="D101" s="192" t="s">
        <v>151</v>
      </c>
      <c r="E101" s="37"/>
      <c r="F101" s="193" t="s">
        <v>152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151</v>
      </c>
      <c r="AU101" s="18" t="s">
        <v>81</v>
      </c>
    </row>
    <row r="102" spans="1:65" s="2" customFormat="1">
      <c r="A102" s="35"/>
      <c r="B102" s="36"/>
      <c r="C102" s="37"/>
      <c r="D102" s="197" t="s">
        <v>153</v>
      </c>
      <c r="E102" s="37"/>
      <c r="F102" s="198" t="s">
        <v>154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153</v>
      </c>
      <c r="AU102" s="18" t="s">
        <v>81</v>
      </c>
    </row>
    <row r="103" spans="1:65" s="13" customFormat="1">
      <c r="B103" s="199"/>
      <c r="C103" s="200"/>
      <c r="D103" s="192" t="s">
        <v>155</v>
      </c>
      <c r="E103" s="201" t="s">
        <v>19</v>
      </c>
      <c r="F103" s="202" t="s">
        <v>156</v>
      </c>
      <c r="G103" s="200"/>
      <c r="H103" s="203">
        <v>0.16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155</v>
      </c>
      <c r="AU103" s="209" t="s">
        <v>81</v>
      </c>
      <c r="AV103" s="13" t="s">
        <v>81</v>
      </c>
      <c r="AW103" s="13" t="s">
        <v>34</v>
      </c>
      <c r="AX103" s="13" t="s">
        <v>79</v>
      </c>
      <c r="AY103" s="209" t="s">
        <v>142</v>
      </c>
    </row>
    <row r="104" spans="1:65" s="2" customFormat="1" ht="24.2" customHeight="1">
      <c r="A104" s="35"/>
      <c r="B104" s="36"/>
      <c r="C104" s="179" t="s">
        <v>81</v>
      </c>
      <c r="D104" s="179" t="s">
        <v>144</v>
      </c>
      <c r="E104" s="180" t="s">
        <v>157</v>
      </c>
      <c r="F104" s="181" t="s">
        <v>158</v>
      </c>
      <c r="G104" s="182" t="s">
        <v>147</v>
      </c>
      <c r="H104" s="183">
        <v>0.16</v>
      </c>
      <c r="I104" s="184"/>
      <c r="J104" s="185">
        <f>ROUND(I104*H104,2)</f>
        <v>0</v>
      </c>
      <c r="K104" s="181" t="s">
        <v>148</v>
      </c>
      <c r="L104" s="40"/>
      <c r="M104" s="186" t="s">
        <v>19</v>
      </c>
      <c r="N104" s="187" t="s">
        <v>43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149</v>
      </c>
      <c r="AT104" s="190" t="s">
        <v>144</v>
      </c>
      <c r="AU104" s="190" t="s">
        <v>81</v>
      </c>
      <c r="AY104" s="18" t="s">
        <v>142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79</v>
      </c>
      <c r="BK104" s="191">
        <f>ROUND(I104*H104,2)</f>
        <v>0</v>
      </c>
      <c r="BL104" s="18" t="s">
        <v>149</v>
      </c>
      <c r="BM104" s="190" t="s">
        <v>159</v>
      </c>
    </row>
    <row r="105" spans="1:65" s="2" customFormat="1" ht="39">
      <c r="A105" s="35"/>
      <c r="B105" s="36"/>
      <c r="C105" s="37"/>
      <c r="D105" s="192" t="s">
        <v>151</v>
      </c>
      <c r="E105" s="37"/>
      <c r="F105" s="193" t="s">
        <v>160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151</v>
      </c>
      <c r="AU105" s="18" t="s">
        <v>81</v>
      </c>
    </row>
    <row r="106" spans="1:65" s="2" customFormat="1">
      <c r="A106" s="35"/>
      <c r="B106" s="36"/>
      <c r="C106" s="37"/>
      <c r="D106" s="197" t="s">
        <v>153</v>
      </c>
      <c r="E106" s="37"/>
      <c r="F106" s="198" t="s">
        <v>161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153</v>
      </c>
      <c r="AU106" s="18" t="s">
        <v>81</v>
      </c>
    </row>
    <row r="107" spans="1:65" s="2" customFormat="1" ht="24.2" customHeight="1">
      <c r="A107" s="35"/>
      <c r="B107" s="36"/>
      <c r="C107" s="179" t="s">
        <v>162</v>
      </c>
      <c r="D107" s="179" t="s">
        <v>144</v>
      </c>
      <c r="E107" s="180" t="s">
        <v>163</v>
      </c>
      <c r="F107" s="181" t="s">
        <v>164</v>
      </c>
      <c r="G107" s="182" t="s">
        <v>147</v>
      </c>
      <c r="H107" s="183">
        <v>0.16</v>
      </c>
      <c r="I107" s="184"/>
      <c r="J107" s="185">
        <f>ROUND(I107*H107,2)</f>
        <v>0</v>
      </c>
      <c r="K107" s="181" t="s">
        <v>148</v>
      </c>
      <c r="L107" s="40"/>
      <c r="M107" s="186" t="s">
        <v>19</v>
      </c>
      <c r="N107" s="187" t="s">
        <v>43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149</v>
      </c>
      <c r="AT107" s="190" t="s">
        <v>144</v>
      </c>
      <c r="AU107" s="190" t="s">
        <v>81</v>
      </c>
      <c r="AY107" s="18" t="s">
        <v>142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79</v>
      </c>
      <c r="BK107" s="191">
        <f>ROUND(I107*H107,2)</f>
        <v>0</v>
      </c>
      <c r="BL107" s="18" t="s">
        <v>149</v>
      </c>
      <c r="BM107" s="190" t="s">
        <v>165</v>
      </c>
    </row>
    <row r="108" spans="1:65" s="2" customFormat="1" ht="19.5">
      <c r="A108" s="35"/>
      <c r="B108" s="36"/>
      <c r="C108" s="37"/>
      <c r="D108" s="192" t="s">
        <v>151</v>
      </c>
      <c r="E108" s="37"/>
      <c r="F108" s="193" t="s">
        <v>166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151</v>
      </c>
      <c r="AU108" s="18" t="s">
        <v>81</v>
      </c>
    </row>
    <row r="109" spans="1:65" s="2" customFormat="1">
      <c r="A109" s="35"/>
      <c r="B109" s="36"/>
      <c r="C109" s="37"/>
      <c r="D109" s="197" t="s">
        <v>153</v>
      </c>
      <c r="E109" s="37"/>
      <c r="F109" s="198" t="s">
        <v>167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153</v>
      </c>
      <c r="AU109" s="18" t="s">
        <v>81</v>
      </c>
    </row>
    <row r="110" spans="1:65" s="12" customFormat="1" ht="22.9" customHeight="1">
      <c r="B110" s="163"/>
      <c r="C110" s="164"/>
      <c r="D110" s="165" t="s">
        <v>71</v>
      </c>
      <c r="E110" s="177" t="s">
        <v>81</v>
      </c>
      <c r="F110" s="177" t="s">
        <v>168</v>
      </c>
      <c r="G110" s="164"/>
      <c r="H110" s="164"/>
      <c r="I110" s="167"/>
      <c r="J110" s="178">
        <f>BK110</f>
        <v>0</v>
      </c>
      <c r="K110" s="164"/>
      <c r="L110" s="169"/>
      <c r="M110" s="170"/>
      <c r="N110" s="171"/>
      <c r="O110" s="171"/>
      <c r="P110" s="172">
        <f>SUM(P111:P114)</f>
        <v>0</v>
      </c>
      <c r="Q110" s="171"/>
      <c r="R110" s="172">
        <f>SUM(R111:R114)</f>
        <v>0.41215272000000003</v>
      </c>
      <c r="S110" s="171"/>
      <c r="T110" s="173">
        <f>SUM(T111:T114)</f>
        <v>0</v>
      </c>
      <c r="AR110" s="174" t="s">
        <v>79</v>
      </c>
      <c r="AT110" s="175" t="s">
        <v>71</v>
      </c>
      <c r="AU110" s="175" t="s">
        <v>79</v>
      </c>
      <c r="AY110" s="174" t="s">
        <v>142</v>
      </c>
      <c r="BK110" s="176">
        <f>SUM(BK111:BK114)</f>
        <v>0</v>
      </c>
    </row>
    <row r="111" spans="1:65" s="2" customFormat="1" ht="16.5" customHeight="1">
      <c r="A111" s="35"/>
      <c r="B111" s="36"/>
      <c r="C111" s="179" t="s">
        <v>149</v>
      </c>
      <c r="D111" s="179" t="s">
        <v>144</v>
      </c>
      <c r="E111" s="180" t="s">
        <v>169</v>
      </c>
      <c r="F111" s="181" t="s">
        <v>170</v>
      </c>
      <c r="G111" s="182" t="s">
        <v>147</v>
      </c>
      <c r="H111" s="183">
        <v>0.16800000000000001</v>
      </c>
      <c r="I111" s="184"/>
      <c r="J111" s="185">
        <f>ROUND(I111*H111,2)</f>
        <v>0</v>
      </c>
      <c r="K111" s="181" t="s">
        <v>148</v>
      </c>
      <c r="L111" s="40"/>
      <c r="M111" s="186" t="s">
        <v>19</v>
      </c>
      <c r="N111" s="187" t="s">
        <v>43</v>
      </c>
      <c r="O111" s="65"/>
      <c r="P111" s="188">
        <f>O111*H111</f>
        <v>0</v>
      </c>
      <c r="Q111" s="188">
        <v>2.45329</v>
      </c>
      <c r="R111" s="188">
        <f>Q111*H111</f>
        <v>0.41215272000000003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149</v>
      </c>
      <c r="AT111" s="190" t="s">
        <v>144</v>
      </c>
      <c r="AU111" s="190" t="s">
        <v>81</v>
      </c>
      <c r="AY111" s="18" t="s">
        <v>142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79</v>
      </c>
      <c r="BK111" s="191">
        <f>ROUND(I111*H111,2)</f>
        <v>0</v>
      </c>
      <c r="BL111" s="18" t="s">
        <v>149</v>
      </c>
      <c r="BM111" s="190" t="s">
        <v>171</v>
      </c>
    </row>
    <row r="112" spans="1:65" s="2" customFormat="1" ht="19.5">
      <c r="A112" s="35"/>
      <c r="B112" s="36"/>
      <c r="C112" s="37"/>
      <c r="D112" s="192" t="s">
        <v>151</v>
      </c>
      <c r="E112" s="37"/>
      <c r="F112" s="193" t="s">
        <v>172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151</v>
      </c>
      <c r="AU112" s="18" t="s">
        <v>81</v>
      </c>
    </row>
    <row r="113" spans="1:65" s="2" customFormat="1">
      <c r="A113" s="35"/>
      <c r="B113" s="36"/>
      <c r="C113" s="37"/>
      <c r="D113" s="197" t="s">
        <v>153</v>
      </c>
      <c r="E113" s="37"/>
      <c r="F113" s="198" t="s">
        <v>173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153</v>
      </c>
      <c r="AU113" s="18" t="s">
        <v>81</v>
      </c>
    </row>
    <row r="114" spans="1:65" s="13" customFormat="1">
      <c r="B114" s="199"/>
      <c r="C114" s="200"/>
      <c r="D114" s="192" t="s">
        <v>155</v>
      </c>
      <c r="E114" s="201" t="s">
        <v>19</v>
      </c>
      <c r="F114" s="202" t="s">
        <v>174</v>
      </c>
      <c r="G114" s="200"/>
      <c r="H114" s="203">
        <v>0.16800000000000001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155</v>
      </c>
      <c r="AU114" s="209" t="s">
        <v>81</v>
      </c>
      <c r="AV114" s="13" t="s">
        <v>81</v>
      </c>
      <c r="AW114" s="13" t="s">
        <v>34</v>
      </c>
      <c r="AX114" s="13" t="s">
        <v>79</v>
      </c>
      <c r="AY114" s="209" t="s">
        <v>142</v>
      </c>
    </row>
    <row r="115" spans="1:65" s="12" customFormat="1" ht="22.9" customHeight="1">
      <c r="B115" s="163"/>
      <c r="C115" s="164"/>
      <c r="D115" s="165" t="s">
        <v>71</v>
      </c>
      <c r="E115" s="177" t="s">
        <v>162</v>
      </c>
      <c r="F115" s="177" t="s">
        <v>175</v>
      </c>
      <c r="G115" s="164"/>
      <c r="H115" s="164"/>
      <c r="I115" s="167"/>
      <c r="J115" s="178">
        <f>BK115</f>
        <v>0</v>
      </c>
      <c r="K115" s="164"/>
      <c r="L115" s="169"/>
      <c r="M115" s="170"/>
      <c r="N115" s="171"/>
      <c r="O115" s="171"/>
      <c r="P115" s="172">
        <f>SUM(P116:P145)</f>
        <v>0</v>
      </c>
      <c r="Q115" s="171"/>
      <c r="R115" s="172">
        <f>SUM(R116:R145)</f>
        <v>21.884309990000002</v>
      </c>
      <c r="S115" s="171"/>
      <c r="T115" s="173">
        <f>SUM(T116:T145)</f>
        <v>0</v>
      </c>
      <c r="AR115" s="174" t="s">
        <v>79</v>
      </c>
      <c r="AT115" s="175" t="s">
        <v>71</v>
      </c>
      <c r="AU115" s="175" t="s">
        <v>79</v>
      </c>
      <c r="AY115" s="174" t="s">
        <v>142</v>
      </c>
      <c r="BK115" s="176">
        <f>SUM(BK116:BK145)</f>
        <v>0</v>
      </c>
    </row>
    <row r="116" spans="1:65" s="2" customFormat="1" ht="33" customHeight="1">
      <c r="A116" s="35"/>
      <c r="B116" s="36"/>
      <c r="C116" s="179" t="s">
        <v>176</v>
      </c>
      <c r="D116" s="179" t="s">
        <v>144</v>
      </c>
      <c r="E116" s="180" t="s">
        <v>177</v>
      </c>
      <c r="F116" s="181" t="s">
        <v>178</v>
      </c>
      <c r="G116" s="182" t="s">
        <v>179</v>
      </c>
      <c r="H116" s="183">
        <v>7.25</v>
      </c>
      <c r="I116" s="184"/>
      <c r="J116" s="185">
        <f>ROUND(I116*H116,2)</f>
        <v>0</v>
      </c>
      <c r="K116" s="181" t="s">
        <v>148</v>
      </c>
      <c r="L116" s="40"/>
      <c r="M116" s="186" t="s">
        <v>19</v>
      </c>
      <c r="N116" s="187" t="s">
        <v>43</v>
      </c>
      <c r="O116" s="65"/>
      <c r="P116" s="188">
        <f>O116*H116</f>
        <v>0</v>
      </c>
      <c r="Q116" s="188">
        <v>0.51453000000000004</v>
      </c>
      <c r="R116" s="188">
        <f>Q116*H116</f>
        <v>3.7303425000000003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149</v>
      </c>
      <c r="AT116" s="190" t="s">
        <v>144</v>
      </c>
      <c r="AU116" s="190" t="s">
        <v>81</v>
      </c>
      <c r="AY116" s="18" t="s">
        <v>142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79</v>
      </c>
      <c r="BK116" s="191">
        <f>ROUND(I116*H116,2)</f>
        <v>0</v>
      </c>
      <c r="BL116" s="18" t="s">
        <v>149</v>
      </c>
      <c r="BM116" s="190" t="s">
        <v>180</v>
      </c>
    </row>
    <row r="117" spans="1:65" s="2" customFormat="1" ht="19.5">
      <c r="A117" s="35"/>
      <c r="B117" s="36"/>
      <c r="C117" s="37"/>
      <c r="D117" s="192" t="s">
        <v>151</v>
      </c>
      <c r="E117" s="37"/>
      <c r="F117" s="193" t="s">
        <v>181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151</v>
      </c>
      <c r="AU117" s="18" t="s">
        <v>81</v>
      </c>
    </row>
    <row r="118" spans="1:65" s="2" customFormat="1">
      <c r="A118" s="35"/>
      <c r="B118" s="36"/>
      <c r="C118" s="37"/>
      <c r="D118" s="197" t="s">
        <v>153</v>
      </c>
      <c r="E118" s="37"/>
      <c r="F118" s="198" t="s">
        <v>182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153</v>
      </c>
      <c r="AU118" s="18" t="s">
        <v>81</v>
      </c>
    </row>
    <row r="119" spans="1:65" s="13" customFormat="1" ht="22.5">
      <c r="B119" s="199"/>
      <c r="C119" s="200"/>
      <c r="D119" s="192" t="s">
        <v>155</v>
      </c>
      <c r="E119" s="201" t="s">
        <v>19</v>
      </c>
      <c r="F119" s="202" t="s">
        <v>183</v>
      </c>
      <c r="G119" s="200"/>
      <c r="H119" s="203">
        <v>7.25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155</v>
      </c>
      <c r="AU119" s="209" t="s">
        <v>81</v>
      </c>
      <c r="AV119" s="13" t="s">
        <v>81</v>
      </c>
      <c r="AW119" s="13" t="s">
        <v>34</v>
      </c>
      <c r="AX119" s="13" t="s">
        <v>79</v>
      </c>
      <c r="AY119" s="209" t="s">
        <v>142</v>
      </c>
    </row>
    <row r="120" spans="1:65" s="2" customFormat="1" ht="33" customHeight="1">
      <c r="A120" s="35"/>
      <c r="B120" s="36"/>
      <c r="C120" s="179" t="s">
        <v>184</v>
      </c>
      <c r="D120" s="179" t="s">
        <v>144</v>
      </c>
      <c r="E120" s="180" t="s">
        <v>185</v>
      </c>
      <c r="F120" s="181" t="s">
        <v>186</v>
      </c>
      <c r="G120" s="182" t="s">
        <v>179</v>
      </c>
      <c r="H120" s="183">
        <v>6.3109999999999999</v>
      </c>
      <c r="I120" s="184"/>
      <c r="J120" s="185">
        <f>ROUND(I120*H120,2)</f>
        <v>0</v>
      </c>
      <c r="K120" s="181" t="s">
        <v>148</v>
      </c>
      <c r="L120" s="40"/>
      <c r="M120" s="186" t="s">
        <v>19</v>
      </c>
      <c r="N120" s="187" t="s">
        <v>43</v>
      </c>
      <c r="O120" s="65"/>
      <c r="P120" s="188">
        <f>O120*H120</f>
        <v>0</v>
      </c>
      <c r="Q120" s="188">
        <v>0.67488999999999999</v>
      </c>
      <c r="R120" s="188">
        <f>Q120*H120</f>
        <v>4.2592307900000002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149</v>
      </c>
      <c r="AT120" s="190" t="s">
        <v>144</v>
      </c>
      <c r="AU120" s="190" t="s">
        <v>81</v>
      </c>
      <c r="AY120" s="18" t="s">
        <v>142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79</v>
      </c>
      <c r="BK120" s="191">
        <f>ROUND(I120*H120,2)</f>
        <v>0</v>
      </c>
      <c r="BL120" s="18" t="s">
        <v>149</v>
      </c>
      <c r="BM120" s="190" t="s">
        <v>187</v>
      </c>
    </row>
    <row r="121" spans="1:65" s="2" customFormat="1" ht="19.5">
      <c r="A121" s="35"/>
      <c r="B121" s="36"/>
      <c r="C121" s="37"/>
      <c r="D121" s="192" t="s">
        <v>151</v>
      </c>
      <c r="E121" s="37"/>
      <c r="F121" s="193" t="s">
        <v>188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151</v>
      </c>
      <c r="AU121" s="18" t="s">
        <v>81</v>
      </c>
    </row>
    <row r="122" spans="1:65" s="2" customFormat="1">
      <c r="A122" s="35"/>
      <c r="B122" s="36"/>
      <c r="C122" s="37"/>
      <c r="D122" s="197" t="s">
        <v>153</v>
      </c>
      <c r="E122" s="37"/>
      <c r="F122" s="198" t="s">
        <v>189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153</v>
      </c>
      <c r="AU122" s="18" t="s">
        <v>81</v>
      </c>
    </row>
    <row r="123" spans="1:65" s="13" customFormat="1">
      <c r="B123" s="199"/>
      <c r="C123" s="200"/>
      <c r="D123" s="192" t="s">
        <v>155</v>
      </c>
      <c r="E123" s="201" t="s">
        <v>19</v>
      </c>
      <c r="F123" s="202" t="s">
        <v>190</v>
      </c>
      <c r="G123" s="200"/>
      <c r="H123" s="203">
        <v>6.3109999999999999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155</v>
      </c>
      <c r="AU123" s="209" t="s">
        <v>81</v>
      </c>
      <c r="AV123" s="13" t="s">
        <v>81</v>
      </c>
      <c r="AW123" s="13" t="s">
        <v>34</v>
      </c>
      <c r="AX123" s="13" t="s">
        <v>79</v>
      </c>
      <c r="AY123" s="209" t="s">
        <v>142</v>
      </c>
    </row>
    <row r="124" spans="1:65" s="2" customFormat="1" ht="16.5" customHeight="1">
      <c r="A124" s="35"/>
      <c r="B124" s="36"/>
      <c r="C124" s="179" t="s">
        <v>191</v>
      </c>
      <c r="D124" s="179" t="s">
        <v>144</v>
      </c>
      <c r="E124" s="180" t="s">
        <v>192</v>
      </c>
      <c r="F124" s="181" t="s">
        <v>193</v>
      </c>
      <c r="G124" s="182" t="s">
        <v>194</v>
      </c>
      <c r="H124" s="183">
        <v>0.115</v>
      </c>
      <c r="I124" s="184"/>
      <c r="J124" s="185">
        <f>ROUND(I124*H124,2)</f>
        <v>0</v>
      </c>
      <c r="K124" s="181" t="s">
        <v>148</v>
      </c>
      <c r="L124" s="40"/>
      <c r="M124" s="186" t="s">
        <v>19</v>
      </c>
      <c r="N124" s="187" t="s">
        <v>43</v>
      </c>
      <c r="O124" s="65"/>
      <c r="P124" s="188">
        <f>O124*H124</f>
        <v>0</v>
      </c>
      <c r="Q124" s="188">
        <v>1.04922</v>
      </c>
      <c r="R124" s="188">
        <f>Q124*H124</f>
        <v>0.12066030000000001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149</v>
      </c>
      <c r="AT124" s="190" t="s">
        <v>144</v>
      </c>
      <c r="AU124" s="190" t="s">
        <v>81</v>
      </c>
      <c r="AY124" s="18" t="s">
        <v>142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79</v>
      </c>
      <c r="BK124" s="191">
        <f>ROUND(I124*H124,2)</f>
        <v>0</v>
      </c>
      <c r="BL124" s="18" t="s">
        <v>149</v>
      </c>
      <c r="BM124" s="190" t="s">
        <v>195</v>
      </c>
    </row>
    <row r="125" spans="1:65" s="2" customFormat="1" ht="29.25">
      <c r="A125" s="35"/>
      <c r="B125" s="36"/>
      <c r="C125" s="37"/>
      <c r="D125" s="192" t="s">
        <v>151</v>
      </c>
      <c r="E125" s="37"/>
      <c r="F125" s="193" t="s">
        <v>196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151</v>
      </c>
      <c r="AU125" s="18" t="s">
        <v>81</v>
      </c>
    </row>
    <row r="126" spans="1:65" s="2" customFormat="1">
      <c r="A126" s="35"/>
      <c r="B126" s="36"/>
      <c r="C126" s="37"/>
      <c r="D126" s="197" t="s">
        <v>153</v>
      </c>
      <c r="E126" s="37"/>
      <c r="F126" s="198" t="s">
        <v>197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153</v>
      </c>
      <c r="AU126" s="18" t="s">
        <v>81</v>
      </c>
    </row>
    <row r="127" spans="1:65" s="13" customFormat="1">
      <c r="B127" s="199"/>
      <c r="C127" s="200"/>
      <c r="D127" s="192" t="s">
        <v>155</v>
      </c>
      <c r="E127" s="201" t="s">
        <v>19</v>
      </c>
      <c r="F127" s="202" t="s">
        <v>198</v>
      </c>
      <c r="G127" s="200"/>
      <c r="H127" s="203">
        <v>4.8000000000000001E-2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155</v>
      </c>
      <c r="AU127" s="209" t="s">
        <v>81</v>
      </c>
      <c r="AV127" s="13" t="s">
        <v>81</v>
      </c>
      <c r="AW127" s="13" t="s">
        <v>34</v>
      </c>
      <c r="AX127" s="13" t="s">
        <v>72</v>
      </c>
      <c r="AY127" s="209" t="s">
        <v>142</v>
      </c>
    </row>
    <row r="128" spans="1:65" s="13" customFormat="1">
      <c r="B128" s="199"/>
      <c r="C128" s="200"/>
      <c r="D128" s="192" t="s">
        <v>155</v>
      </c>
      <c r="E128" s="201" t="s">
        <v>19</v>
      </c>
      <c r="F128" s="202" t="s">
        <v>199</v>
      </c>
      <c r="G128" s="200"/>
      <c r="H128" s="203">
        <v>6.7000000000000004E-2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155</v>
      </c>
      <c r="AU128" s="209" t="s">
        <v>81</v>
      </c>
      <c r="AV128" s="13" t="s">
        <v>81</v>
      </c>
      <c r="AW128" s="13" t="s">
        <v>34</v>
      </c>
      <c r="AX128" s="13" t="s">
        <v>72</v>
      </c>
      <c r="AY128" s="209" t="s">
        <v>142</v>
      </c>
    </row>
    <row r="129" spans="1:65" s="14" customFormat="1">
      <c r="B129" s="210"/>
      <c r="C129" s="211"/>
      <c r="D129" s="192" t="s">
        <v>155</v>
      </c>
      <c r="E129" s="212" t="s">
        <v>19</v>
      </c>
      <c r="F129" s="213" t="s">
        <v>200</v>
      </c>
      <c r="G129" s="211"/>
      <c r="H129" s="214">
        <v>0.115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155</v>
      </c>
      <c r="AU129" s="220" t="s">
        <v>81</v>
      </c>
      <c r="AV129" s="14" t="s">
        <v>149</v>
      </c>
      <c r="AW129" s="14" t="s">
        <v>34</v>
      </c>
      <c r="AX129" s="14" t="s">
        <v>79</v>
      </c>
      <c r="AY129" s="220" t="s">
        <v>142</v>
      </c>
    </row>
    <row r="130" spans="1:65" s="2" customFormat="1" ht="37.9" customHeight="1">
      <c r="A130" s="35"/>
      <c r="B130" s="36"/>
      <c r="C130" s="179" t="s">
        <v>201</v>
      </c>
      <c r="D130" s="179" t="s">
        <v>144</v>
      </c>
      <c r="E130" s="180" t="s">
        <v>202</v>
      </c>
      <c r="F130" s="181" t="s">
        <v>203</v>
      </c>
      <c r="G130" s="182" t="s">
        <v>204</v>
      </c>
      <c r="H130" s="183">
        <v>1</v>
      </c>
      <c r="I130" s="184"/>
      <c r="J130" s="185">
        <f>ROUND(I130*H130,2)</f>
        <v>0</v>
      </c>
      <c r="K130" s="181" t="s">
        <v>19</v>
      </c>
      <c r="L130" s="40"/>
      <c r="M130" s="186" t="s">
        <v>19</v>
      </c>
      <c r="N130" s="187" t="s">
        <v>43</v>
      </c>
      <c r="O130" s="65"/>
      <c r="P130" s="188">
        <f>O130*H130</f>
        <v>0</v>
      </c>
      <c r="Q130" s="188">
        <v>4.6940000000000003E-2</v>
      </c>
      <c r="R130" s="188">
        <f>Q130*H130</f>
        <v>4.6940000000000003E-2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149</v>
      </c>
      <c r="AT130" s="190" t="s">
        <v>144</v>
      </c>
      <c r="AU130" s="190" t="s">
        <v>81</v>
      </c>
      <c r="AY130" s="18" t="s">
        <v>142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79</v>
      </c>
      <c r="BK130" s="191">
        <f>ROUND(I130*H130,2)</f>
        <v>0</v>
      </c>
      <c r="BL130" s="18" t="s">
        <v>149</v>
      </c>
      <c r="BM130" s="190" t="s">
        <v>205</v>
      </c>
    </row>
    <row r="131" spans="1:65" s="2" customFormat="1" ht="29.25">
      <c r="A131" s="35"/>
      <c r="B131" s="36"/>
      <c r="C131" s="37"/>
      <c r="D131" s="192" t="s">
        <v>151</v>
      </c>
      <c r="E131" s="37"/>
      <c r="F131" s="193" t="s">
        <v>206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151</v>
      </c>
      <c r="AU131" s="18" t="s">
        <v>81</v>
      </c>
    </row>
    <row r="132" spans="1:65" s="2" customFormat="1" ht="66.75" customHeight="1">
      <c r="A132" s="35"/>
      <c r="B132" s="36"/>
      <c r="C132" s="179" t="s">
        <v>207</v>
      </c>
      <c r="D132" s="179" t="s">
        <v>144</v>
      </c>
      <c r="E132" s="180" t="s">
        <v>208</v>
      </c>
      <c r="F132" s="181" t="s">
        <v>209</v>
      </c>
      <c r="G132" s="182" t="s">
        <v>210</v>
      </c>
      <c r="H132" s="183">
        <v>1</v>
      </c>
      <c r="I132" s="184"/>
      <c r="J132" s="185">
        <f>ROUND(I132*H132,2)</f>
        <v>0</v>
      </c>
      <c r="K132" s="181" t="s">
        <v>19</v>
      </c>
      <c r="L132" s="40"/>
      <c r="M132" s="186" t="s">
        <v>19</v>
      </c>
      <c r="N132" s="187" t="s">
        <v>43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149</v>
      </c>
      <c r="AT132" s="190" t="s">
        <v>144</v>
      </c>
      <c r="AU132" s="190" t="s">
        <v>81</v>
      </c>
      <c r="AY132" s="18" t="s">
        <v>142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79</v>
      </c>
      <c r="BK132" s="191">
        <f>ROUND(I132*H132,2)</f>
        <v>0</v>
      </c>
      <c r="BL132" s="18" t="s">
        <v>149</v>
      </c>
      <c r="BM132" s="190" t="s">
        <v>211</v>
      </c>
    </row>
    <row r="133" spans="1:65" s="2" customFormat="1" ht="39">
      <c r="A133" s="35"/>
      <c r="B133" s="36"/>
      <c r="C133" s="37"/>
      <c r="D133" s="192" t="s">
        <v>151</v>
      </c>
      <c r="E133" s="37"/>
      <c r="F133" s="193" t="s">
        <v>212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151</v>
      </c>
      <c r="AU133" s="18" t="s">
        <v>81</v>
      </c>
    </row>
    <row r="134" spans="1:65" s="2" customFormat="1" ht="33" customHeight="1">
      <c r="A134" s="35"/>
      <c r="B134" s="36"/>
      <c r="C134" s="179" t="s">
        <v>213</v>
      </c>
      <c r="D134" s="179" t="s">
        <v>144</v>
      </c>
      <c r="E134" s="180" t="s">
        <v>214</v>
      </c>
      <c r="F134" s="181" t="s">
        <v>215</v>
      </c>
      <c r="G134" s="182" t="s">
        <v>147</v>
      </c>
      <c r="H134" s="183">
        <v>5.4640000000000004</v>
      </c>
      <c r="I134" s="184"/>
      <c r="J134" s="185">
        <f>ROUND(I134*H134,2)</f>
        <v>0</v>
      </c>
      <c r="K134" s="181" t="s">
        <v>148</v>
      </c>
      <c r="L134" s="40"/>
      <c r="M134" s="186" t="s">
        <v>19</v>
      </c>
      <c r="N134" s="187" t="s">
        <v>43</v>
      </c>
      <c r="O134" s="65"/>
      <c r="P134" s="188">
        <f>O134*H134</f>
        <v>0</v>
      </c>
      <c r="Q134" s="188">
        <v>2.5023499999999999</v>
      </c>
      <c r="R134" s="188">
        <f>Q134*H134</f>
        <v>13.6728404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149</v>
      </c>
      <c r="AT134" s="190" t="s">
        <v>144</v>
      </c>
      <c r="AU134" s="190" t="s">
        <v>81</v>
      </c>
      <c r="AY134" s="18" t="s">
        <v>142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79</v>
      </c>
      <c r="BK134" s="191">
        <f>ROUND(I134*H134,2)</f>
        <v>0</v>
      </c>
      <c r="BL134" s="18" t="s">
        <v>149</v>
      </c>
      <c r="BM134" s="190" t="s">
        <v>216</v>
      </c>
    </row>
    <row r="135" spans="1:65" s="2" customFormat="1" ht="29.25">
      <c r="A135" s="35"/>
      <c r="B135" s="36"/>
      <c r="C135" s="37"/>
      <c r="D135" s="192" t="s">
        <v>151</v>
      </c>
      <c r="E135" s="37"/>
      <c r="F135" s="193" t="s">
        <v>217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151</v>
      </c>
      <c r="AU135" s="18" t="s">
        <v>81</v>
      </c>
    </row>
    <row r="136" spans="1:65" s="2" customFormat="1">
      <c r="A136" s="35"/>
      <c r="B136" s="36"/>
      <c r="C136" s="37"/>
      <c r="D136" s="197" t="s">
        <v>153</v>
      </c>
      <c r="E136" s="37"/>
      <c r="F136" s="198" t="s">
        <v>218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153</v>
      </c>
      <c r="AU136" s="18" t="s">
        <v>81</v>
      </c>
    </row>
    <row r="137" spans="1:65" s="13" customFormat="1">
      <c r="B137" s="199"/>
      <c r="C137" s="200"/>
      <c r="D137" s="192" t="s">
        <v>155</v>
      </c>
      <c r="E137" s="201" t="s">
        <v>19</v>
      </c>
      <c r="F137" s="202" t="s">
        <v>219</v>
      </c>
      <c r="G137" s="200"/>
      <c r="H137" s="203">
        <v>5.4640000000000004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155</v>
      </c>
      <c r="AU137" s="209" t="s">
        <v>81</v>
      </c>
      <c r="AV137" s="13" t="s">
        <v>81</v>
      </c>
      <c r="AW137" s="13" t="s">
        <v>34</v>
      </c>
      <c r="AX137" s="13" t="s">
        <v>79</v>
      </c>
      <c r="AY137" s="209" t="s">
        <v>142</v>
      </c>
    </row>
    <row r="138" spans="1:65" s="2" customFormat="1" ht="24.2" customHeight="1">
      <c r="A138" s="35"/>
      <c r="B138" s="36"/>
      <c r="C138" s="179" t="s">
        <v>220</v>
      </c>
      <c r="D138" s="179" t="s">
        <v>144</v>
      </c>
      <c r="E138" s="180" t="s">
        <v>221</v>
      </c>
      <c r="F138" s="181" t="s">
        <v>222</v>
      </c>
      <c r="G138" s="182" t="s">
        <v>194</v>
      </c>
      <c r="H138" s="183">
        <v>2.5000000000000001E-2</v>
      </c>
      <c r="I138" s="184"/>
      <c r="J138" s="185">
        <f>ROUND(I138*H138,2)</f>
        <v>0</v>
      </c>
      <c r="K138" s="181" t="s">
        <v>148</v>
      </c>
      <c r="L138" s="40"/>
      <c r="M138" s="186" t="s">
        <v>19</v>
      </c>
      <c r="N138" s="187" t="s">
        <v>43</v>
      </c>
      <c r="O138" s="65"/>
      <c r="P138" s="188">
        <f>O138*H138</f>
        <v>0</v>
      </c>
      <c r="Q138" s="188">
        <v>1.10907</v>
      </c>
      <c r="R138" s="188">
        <f>Q138*H138</f>
        <v>2.7726750000000001E-2</v>
      </c>
      <c r="S138" s="188">
        <v>0</v>
      </c>
      <c r="T138" s="18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0" t="s">
        <v>149</v>
      </c>
      <c r="AT138" s="190" t="s">
        <v>144</v>
      </c>
      <c r="AU138" s="190" t="s">
        <v>81</v>
      </c>
      <c r="AY138" s="18" t="s">
        <v>142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79</v>
      </c>
      <c r="BK138" s="191">
        <f>ROUND(I138*H138,2)</f>
        <v>0</v>
      </c>
      <c r="BL138" s="18" t="s">
        <v>149</v>
      </c>
      <c r="BM138" s="190" t="s">
        <v>223</v>
      </c>
    </row>
    <row r="139" spans="1:65" s="2" customFormat="1" ht="19.5">
      <c r="A139" s="35"/>
      <c r="B139" s="36"/>
      <c r="C139" s="37"/>
      <c r="D139" s="192" t="s">
        <v>151</v>
      </c>
      <c r="E139" s="37"/>
      <c r="F139" s="193" t="s">
        <v>224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151</v>
      </c>
      <c r="AU139" s="18" t="s">
        <v>81</v>
      </c>
    </row>
    <row r="140" spans="1:65" s="2" customFormat="1">
      <c r="A140" s="35"/>
      <c r="B140" s="36"/>
      <c r="C140" s="37"/>
      <c r="D140" s="197" t="s">
        <v>153</v>
      </c>
      <c r="E140" s="37"/>
      <c r="F140" s="198" t="s">
        <v>225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153</v>
      </c>
      <c r="AU140" s="18" t="s">
        <v>81</v>
      </c>
    </row>
    <row r="141" spans="1:65" s="13" customFormat="1">
      <c r="B141" s="199"/>
      <c r="C141" s="200"/>
      <c r="D141" s="192" t="s">
        <v>155</v>
      </c>
      <c r="E141" s="201" t="s">
        <v>19</v>
      </c>
      <c r="F141" s="202" t="s">
        <v>226</v>
      </c>
      <c r="G141" s="200"/>
      <c r="H141" s="203">
        <v>2.5000000000000001E-2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155</v>
      </c>
      <c r="AU141" s="209" t="s">
        <v>81</v>
      </c>
      <c r="AV141" s="13" t="s">
        <v>81</v>
      </c>
      <c r="AW141" s="13" t="s">
        <v>34</v>
      </c>
      <c r="AX141" s="13" t="s">
        <v>79</v>
      </c>
      <c r="AY141" s="209" t="s">
        <v>142</v>
      </c>
    </row>
    <row r="142" spans="1:65" s="2" customFormat="1" ht="24.2" customHeight="1">
      <c r="A142" s="35"/>
      <c r="B142" s="36"/>
      <c r="C142" s="179" t="s">
        <v>227</v>
      </c>
      <c r="D142" s="179" t="s">
        <v>144</v>
      </c>
      <c r="E142" s="180" t="s">
        <v>228</v>
      </c>
      <c r="F142" s="181" t="s">
        <v>229</v>
      </c>
      <c r="G142" s="182" t="s">
        <v>194</v>
      </c>
      <c r="H142" s="183">
        <v>2.5000000000000001E-2</v>
      </c>
      <c r="I142" s="184"/>
      <c r="J142" s="185">
        <f>ROUND(I142*H142,2)</f>
        <v>0</v>
      </c>
      <c r="K142" s="181" t="s">
        <v>148</v>
      </c>
      <c r="L142" s="40"/>
      <c r="M142" s="186" t="s">
        <v>19</v>
      </c>
      <c r="N142" s="187" t="s">
        <v>43</v>
      </c>
      <c r="O142" s="65"/>
      <c r="P142" s="188">
        <f>O142*H142</f>
        <v>0</v>
      </c>
      <c r="Q142" s="188">
        <v>1.06277</v>
      </c>
      <c r="R142" s="188">
        <f>Q142*H142</f>
        <v>2.6569250000000003E-2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149</v>
      </c>
      <c r="AT142" s="190" t="s">
        <v>144</v>
      </c>
      <c r="AU142" s="190" t="s">
        <v>81</v>
      </c>
      <c r="AY142" s="18" t="s">
        <v>142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79</v>
      </c>
      <c r="BK142" s="191">
        <f>ROUND(I142*H142,2)</f>
        <v>0</v>
      </c>
      <c r="BL142" s="18" t="s">
        <v>149</v>
      </c>
      <c r="BM142" s="190" t="s">
        <v>230</v>
      </c>
    </row>
    <row r="143" spans="1:65" s="2" customFormat="1" ht="19.5">
      <c r="A143" s="35"/>
      <c r="B143" s="36"/>
      <c r="C143" s="37"/>
      <c r="D143" s="192" t="s">
        <v>151</v>
      </c>
      <c r="E143" s="37"/>
      <c r="F143" s="193" t="s">
        <v>231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151</v>
      </c>
      <c r="AU143" s="18" t="s">
        <v>81</v>
      </c>
    </row>
    <row r="144" spans="1:65" s="2" customFormat="1">
      <c r="A144" s="35"/>
      <c r="B144" s="36"/>
      <c r="C144" s="37"/>
      <c r="D144" s="197" t="s">
        <v>153</v>
      </c>
      <c r="E144" s="37"/>
      <c r="F144" s="198" t="s">
        <v>232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153</v>
      </c>
      <c r="AU144" s="18" t="s">
        <v>81</v>
      </c>
    </row>
    <row r="145" spans="1:65" s="13" customFormat="1">
      <c r="B145" s="199"/>
      <c r="C145" s="200"/>
      <c r="D145" s="192" t="s">
        <v>155</v>
      </c>
      <c r="E145" s="201" t="s">
        <v>19</v>
      </c>
      <c r="F145" s="202" t="s">
        <v>233</v>
      </c>
      <c r="G145" s="200"/>
      <c r="H145" s="203">
        <v>2.5000000000000001E-2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155</v>
      </c>
      <c r="AU145" s="209" t="s">
        <v>81</v>
      </c>
      <c r="AV145" s="13" t="s">
        <v>81</v>
      </c>
      <c r="AW145" s="13" t="s">
        <v>34</v>
      </c>
      <c r="AX145" s="13" t="s">
        <v>79</v>
      </c>
      <c r="AY145" s="209" t="s">
        <v>142</v>
      </c>
    </row>
    <row r="146" spans="1:65" s="12" customFormat="1" ht="22.9" customHeight="1">
      <c r="B146" s="163"/>
      <c r="C146" s="164"/>
      <c r="D146" s="165" t="s">
        <v>71</v>
      </c>
      <c r="E146" s="177" t="s">
        <v>149</v>
      </c>
      <c r="F146" s="177" t="s">
        <v>234</v>
      </c>
      <c r="G146" s="164"/>
      <c r="H146" s="164"/>
      <c r="I146" s="167"/>
      <c r="J146" s="178">
        <f>BK146</f>
        <v>0</v>
      </c>
      <c r="K146" s="164"/>
      <c r="L146" s="169"/>
      <c r="M146" s="170"/>
      <c r="N146" s="171"/>
      <c r="O146" s="171"/>
      <c r="P146" s="172">
        <f>SUM(P147:P155)</f>
        <v>0</v>
      </c>
      <c r="Q146" s="171"/>
      <c r="R146" s="172">
        <f>SUM(R147:R155)</f>
        <v>2.8552600000000004</v>
      </c>
      <c r="S146" s="171"/>
      <c r="T146" s="173">
        <f>SUM(T147:T155)</f>
        <v>0.22</v>
      </c>
      <c r="AR146" s="174" t="s">
        <v>79</v>
      </c>
      <c r="AT146" s="175" t="s">
        <v>71</v>
      </c>
      <c r="AU146" s="175" t="s">
        <v>79</v>
      </c>
      <c r="AY146" s="174" t="s">
        <v>142</v>
      </c>
      <c r="BK146" s="176">
        <f>SUM(BK147:BK155)</f>
        <v>0</v>
      </c>
    </row>
    <row r="147" spans="1:65" s="2" customFormat="1" ht="21.75" customHeight="1">
      <c r="A147" s="35"/>
      <c r="B147" s="36"/>
      <c r="C147" s="179" t="s">
        <v>235</v>
      </c>
      <c r="D147" s="179" t="s">
        <v>144</v>
      </c>
      <c r="E147" s="180" t="s">
        <v>236</v>
      </c>
      <c r="F147" s="181" t="s">
        <v>237</v>
      </c>
      <c r="G147" s="182" t="s">
        <v>204</v>
      </c>
      <c r="H147" s="183">
        <v>2</v>
      </c>
      <c r="I147" s="184"/>
      <c r="J147" s="185">
        <f>ROUND(I147*H147,2)</f>
        <v>0</v>
      </c>
      <c r="K147" s="181" t="s">
        <v>19</v>
      </c>
      <c r="L147" s="40"/>
      <c r="M147" s="186" t="s">
        <v>19</v>
      </c>
      <c r="N147" s="187" t="s">
        <v>43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0.11</v>
      </c>
      <c r="T147" s="189">
        <f>S147*H147</f>
        <v>0.22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149</v>
      </c>
      <c r="AT147" s="190" t="s">
        <v>144</v>
      </c>
      <c r="AU147" s="190" t="s">
        <v>81</v>
      </c>
      <c r="AY147" s="18" t="s">
        <v>142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79</v>
      </c>
      <c r="BK147" s="191">
        <f>ROUND(I147*H147,2)</f>
        <v>0</v>
      </c>
      <c r="BL147" s="18" t="s">
        <v>149</v>
      </c>
      <c r="BM147" s="190" t="s">
        <v>238</v>
      </c>
    </row>
    <row r="148" spans="1:65" s="2" customFormat="1">
      <c r="A148" s="35"/>
      <c r="B148" s="36"/>
      <c r="C148" s="37"/>
      <c r="D148" s="192" t="s">
        <v>151</v>
      </c>
      <c r="E148" s="37"/>
      <c r="F148" s="193" t="s">
        <v>239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151</v>
      </c>
      <c r="AU148" s="18" t="s">
        <v>81</v>
      </c>
    </row>
    <row r="149" spans="1:65" s="2" customFormat="1" ht="24.2" customHeight="1">
      <c r="A149" s="35"/>
      <c r="B149" s="36"/>
      <c r="C149" s="179" t="s">
        <v>240</v>
      </c>
      <c r="D149" s="179" t="s">
        <v>144</v>
      </c>
      <c r="E149" s="180" t="s">
        <v>241</v>
      </c>
      <c r="F149" s="181" t="s">
        <v>242</v>
      </c>
      <c r="G149" s="182" t="s">
        <v>204</v>
      </c>
      <c r="H149" s="183">
        <v>2</v>
      </c>
      <c r="I149" s="184"/>
      <c r="J149" s="185">
        <f>ROUND(I149*H149,2)</f>
        <v>0</v>
      </c>
      <c r="K149" s="181" t="s">
        <v>148</v>
      </c>
      <c r="L149" s="40"/>
      <c r="M149" s="186" t="s">
        <v>19</v>
      </c>
      <c r="N149" s="187" t="s">
        <v>43</v>
      </c>
      <c r="O149" s="65"/>
      <c r="P149" s="188">
        <f>O149*H149</f>
        <v>0</v>
      </c>
      <c r="Q149" s="188">
        <v>0.10667</v>
      </c>
      <c r="R149" s="188">
        <f>Q149*H149</f>
        <v>0.21334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149</v>
      </c>
      <c r="AT149" s="190" t="s">
        <v>144</v>
      </c>
      <c r="AU149" s="190" t="s">
        <v>81</v>
      </c>
      <c r="AY149" s="18" t="s">
        <v>142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79</v>
      </c>
      <c r="BK149" s="191">
        <f>ROUND(I149*H149,2)</f>
        <v>0</v>
      </c>
      <c r="BL149" s="18" t="s">
        <v>149</v>
      </c>
      <c r="BM149" s="190" t="s">
        <v>243</v>
      </c>
    </row>
    <row r="150" spans="1:65" s="2" customFormat="1" ht="19.5">
      <c r="A150" s="35"/>
      <c r="B150" s="36"/>
      <c r="C150" s="37"/>
      <c r="D150" s="192" t="s">
        <v>151</v>
      </c>
      <c r="E150" s="37"/>
      <c r="F150" s="193" t="s">
        <v>244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151</v>
      </c>
      <c r="AU150" s="18" t="s">
        <v>81</v>
      </c>
    </row>
    <row r="151" spans="1:65" s="2" customFormat="1">
      <c r="A151" s="35"/>
      <c r="B151" s="36"/>
      <c r="C151" s="37"/>
      <c r="D151" s="197" t="s">
        <v>153</v>
      </c>
      <c r="E151" s="37"/>
      <c r="F151" s="198" t="s">
        <v>245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153</v>
      </c>
      <c r="AU151" s="18" t="s">
        <v>81</v>
      </c>
    </row>
    <row r="152" spans="1:65" s="2" customFormat="1" ht="21.75" customHeight="1">
      <c r="A152" s="35"/>
      <c r="B152" s="36"/>
      <c r="C152" s="221" t="s">
        <v>8</v>
      </c>
      <c r="D152" s="221" t="s">
        <v>246</v>
      </c>
      <c r="E152" s="222" t="s">
        <v>247</v>
      </c>
      <c r="F152" s="223" t="s">
        <v>248</v>
      </c>
      <c r="G152" s="224" t="s">
        <v>204</v>
      </c>
      <c r="H152" s="225">
        <v>1</v>
      </c>
      <c r="I152" s="226"/>
      <c r="J152" s="227">
        <f>ROUND(I152*H152,2)</f>
        <v>0</v>
      </c>
      <c r="K152" s="223" t="s">
        <v>19</v>
      </c>
      <c r="L152" s="228"/>
      <c r="M152" s="229" t="s">
        <v>19</v>
      </c>
      <c r="N152" s="230" t="s">
        <v>43</v>
      </c>
      <c r="O152" s="65"/>
      <c r="P152" s="188">
        <f>O152*H152</f>
        <v>0</v>
      </c>
      <c r="Q152" s="188">
        <v>1.5036</v>
      </c>
      <c r="R152" s="188">
        <f>Q152*H152</f>
        <v>1.5036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201</v>
      </c>
      <c r="AT152" s="190" t="s">
        <v>246</v>
      </c>
      <c r="AU152" s="190" t="s">
        <v>81</v>
      </c>
      <c r="AY152" s="18" t="s">
        <v>142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79</v>
      </c>
      <c r="BK152" s="191">
        <f>ROUND(I152*H152,2)</f>
        <v>0</v>
      </c>
      <c r="BL152" s="18" t="s">
        <v>149</v>
      </c>
      <c r="BM152" s="190" t="s">
        <v>249</v>
      </c>
    </row>
    <row r="153" spans="1:65" s="2" customFormat="1">
      <c r="A153" s="35"/>
      <c r="B153" s="36"/>
      <c r="C153" s="37"/>
      <c r="D153" s="192" t="s">
        <v>151</v>
      </c>
      <c r="E153" s="37"/>
      <c r="F153" s="193" t="s">
        <v>250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151</v>
      </c>
      <c r="AU153" s="18" t="s">
        <v>81</v>
      </c>
    </row>
    <row r="154" spans="1:65" s="2" customFormat="1" ht="21.75" customHeight="1">
      <c r="A154" s="35"/>
      <c r="B154" s="36"/>
      <c r="C154" s="221" t="s">
        <v>251</v>
      </c>
      <c r="D154" s="221" t="s">
        <v>246</v>
      </c>
      <c r="E154" s="222" t="s">
        <v>252</v>
      </c>
      <c r="F154" s="223" t="s">
        <v>248</v>
      </c>
      <c r="G154" s="224" t="s">
        <v>204</v>
      </c>
      <c r="H154" s="225">
        <v>1</v>
      </c>
      <c r="I154" s="226"/>
      <c r="J154" s="227">
        <f>ROUND(I154*H154,2)</f>
        <v>0</v>
      </c>
      <c r="K154" s="223" t="s">
        <v>19</v>
      </c>
      <c r="L154" s="228"/>
      <c r="M154" s="229" t="s">
        <v>19</v>
      </c>
      <c r="N154" s="230" t="s">
        <v>43</v>
      </c>
      <c r="O154" s="65"/>
      <c r="P154" s="188">
        <f>O154*H154</f>
        <v>0</v>
      </c>
      <c r="Q154" s="188">
        <v>1.13832</v>
      </c>
      <c r="R154" s="188">
        <f>Q154*H154</f>
        <v>1.13832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201</v>
      </c>
      <c r="AT154" s="190" t="s">
        <v>246</v>
      </c>
      <c r="AU154" s="190" t="s">
        <v>81</v>
      </c>
      <c r="AY154" s="18" t="s">
        <v>142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79</v>
      </c>
      <c r="BK154" s="191">
        <f>ROUND(I154*H154,2)</f>
        <v>0</v>
      </c>
      <c r="BL154" s="18" t="s">
        <v>149</v>
      </c>
      <c r="BM154" s="190" t="s">
        <v>253</v>
      </c>
    </row>
    <row r="155" spans="1:65" s="2" customFormat="1">
      <c r="A155" s="35"/>
      <c r="B155" s="36"/>
      <c r="C155" s="37"/>
      <c r="D155" s="192" t="s">
        <v>151</v>
      </c>
      <c r="E155" s="37"/>
      <c r="F155" s="193" t="s">
        <v>254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151</v>
      </c>
      <c r="AU155" s="18" t="s">
        <v>81</v>
      </c>
    </row>
    <row r="156" spans="1:65" s="12" customFormat="1" ht="22.9" customHeight="1">
      <c r="B156" s="163"/>
      <c r="C156" s="164"/>
      <c r="D156" s="165" t="s">
        <v>71</v>
      </c>
      <c r="E156" s="177" t="s">
        <v>184</v>
      </c>
      <c r="F156" s="177" t="s">
        <v>255</v>
      </c>
      <c r="G156" s="164"/>
      <c r="H156" s="164"/>
      <c r="I156" s="167"/>
      <c r="J156" s="178">
        <f>BK156</f>
        <v>0</v>
      </c>
      <c r="K156" s="164"/>
      <c r="L156" s="169"/>
      <c r="M156" s="170"/>
      <c r="N156" s="171"/>
      <c r="O156" s="171"/>
      <c r="P156" s="172">
        <f>SUM(P157:P169)</f>
        <v>0</v>
      </c>
      <c r="Q156" s="171"/>
      <c r="R156" s="172">
        <f>SUM(R157:R169)</f>
        <v>24.823353579999999</v>
      </c>
      <c r="S156" s="171"/>
      <c r="T156" s="173">
        <f>SUM(T157:T169)</f>
        <v>0</v>
      </c>
      <c r="AR156" s="174" t="s">
        <v>79</v>
      </c>
      <c r="AT156" s="175" t="s">
        <v>71</v>
      </c>
      <c r="AU156" s="175" t="s">
        <v>79</v>
      </c>
      <c r="AY156" s="174" t="s">
        <v>142</v>
      </c>
      <c r="BK156" s="176">
        <f>SUM(BK157:BK169)</f>
        <v>0</v>
      </c>
    </row>
    <row r="157" spans="1:65" s="2" customFormat="1" ht="33" customHeight="1">
      <c r="A157" s="35"/>
      <c r="B157" s="36"/>
      <c r="C157" s="179" t="s">
        <v>256</v>
      </c>
      <c r="D157" s="179" t="s">
        <v>144</v>
      </c>
      <c r="E157" s="180" t="s">
        <v>257</v>
      </c>
      <c r="F157" s="181" t="s">
        <v>258</v>
      </c>
      <c r="G157" s="182" t="s">
        <v>147</v>
      </c>
      <c r="H157" s="183">
        <v>1.69</v>
      </c>
      <c r="I157" s="184"/>
      <c r="J157" s="185">
        <f>ROUND(I157*H157,2)</f>
        <v>0</v>
      </c>
      <c r="K157" s="181" t="s">
        <v>148</v>
      </c>
      <c r="L157" s="40"/>
      <c r="M157" s="186" t="s">
        <v>19</v>
      </c>
      <c r="N157" s="187" t="s">
        <v>43</v>
      </c>
      <c r="O157" s="65"/>
      <c r="P157" s="188">
        <f>O157*H157</f>
        <v>0</v>
      </c>
      <c r="Q157" s="188">
        <v>2.45329</v>
      </c>
      <c r="R157" s="188">
        <f>Q157*H157</f>
        <v>4.1460600999999997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149</v>
      </c>
      <c r="AT157" s="190" t="s">
        <v>144</v>
      </c>
      <c r="AU157" s="190" t="s">
        <v>81</v>
      </c>
      <c r="AY157" s="18" t="s">
        <v>142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79</v>
      </c>
      <c r="BK157" s="191">
        <f>ROUND(I157*H157,2)</f>
        <v>0</v>
      </c>
      <c r="BL157" s="18" t="s">
        <v>149</v>
      </c>
      <c r="BM157" s="190" t="s">
        <v>259</v>
      </c>
    </row>
    <row r="158" spans="1:65" s="2" customFormat="1" ht="19.5">
      <c r="A158" s="35"/>
      <c r="B158" s="36"/>
      <c r="C158" s="37"/>
      <c r="D158" s="192" t="s">
        <v>151</v>
      </c>
      <c r="E158" s="37"/>
      <c r="F158" s="193" t="s">
        <v>260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151</v>
      </c>
      <c r="AU158" s="18" t="s">
        <v>81</v>
      </c>
    </row>
    <row r="159" spans="1:65" s="2" customFormat="1">
      <c r="A159" s="35"/>
      <c r="B159" s="36"/>
      <c r="C159" s="37"/>
      <c r="D159" s="197" t="s">
        <v>153</v>
      </c>
      <c r="E159" s="37"/>
      <c r="F159" s="198" t="s">
        <v>261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153</v>
      </c>
      <c r="AU159" s="18" t="s">
        <v>81</v>
      </c>
    </row>
    <row r="160" spans="1:65" s="13" customFormat="1">
      <c r="B160" s="199"/>
      <c r="C160" s="200"/>
      <c r="D160" s="192" t="s">
        <v>155</v>
      </c>
      <c r="E160" s="201" t="s">
        <v>19</v>
      </c>
      <c r="F160" s="202" t="s">
        <v>262</v>
      </c>
      <c r="G160" s="200"/>
      <c r="H160" s="203">
        <v>1.6479999999999999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155</v>
      </c>
      <c r="AU160" s="209" t="s">
        <v>81</v>
      </c>
      <c r="AV160" s="13" t="s">
        <v>81</v>
      </c>
      <c r="AW160" s="13" t="s">
        <v>34</v>
      </c>
      <c r="AX160" s="13" t="s">
        <v>72</v>
      </c>
      <c r="AY160" s="209" t="s">
        <v>142</v>
      </c>
    </row>
    <row r="161" spans="1:65" s="13" customFormat="1">
      <c r="B161" s="199"/>
      <c r="C161" s="200"/>
      <c r="D161" s="192" t="s">
        <v>155</v>
      </c>
      <c r="E161" s="201" t="s">
        <v>19</v>
      </c>
      <c r="F161" s="202" t="s">
        <v>263</v>
      </c>
      <c r="G161" s="200"/>
      <c r="H161" s="203">
        <v>4.2000000000000003E-2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155</v>
      </c>
      <c r="AU161" s="209" t="s">
        <v>81</v>
      </c>
      <c r="AV161" s="13" t="s">
        <v>81</v>
      </c>
      <c r="AW161" s="13" t="s">
        <v>34</v>
      </c>
      <c r="AX161" s="13" t="s">
        <v>72</v>
      </c>
      <c r="AY161" s="209" t="s">
        <v>142</v>
      </c>
    </row>
    <row r="162" spans="1:65" s="14" customFormat="1">
      <c r="B162" s="210"/>
      <c r="C162" s="211"/>
      <c r="D162" s="192" t="s">
        <v>155</v>
      </c>
      <c r="E162" s="212" t="s">
        <v>19</v>
      </c>
      <c r="F162" s="213" t="s">
        <v>200</v>
      </c>
      <c r="G162" s="211"/>
      <c r="H162" s="214">
        <v>1.69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155</v>
      </c>
      <c r="AU162" s="220" t="s">
        <v>81</v>
      </c>
      <c r="AV162" s="14" t="s">
        <v>149</v>
      </c>
      <c r="AW162" s="14" t="s">
        <v>34</v>
      </c>
      <c r="AX162" s="14" t="s">
        <v>79</v>
      </c>
      <c r="AY162" s="220" t="s">
        <v>142</v>
      </c>
    </row>
    <row r="163" spans="1:65" s="2" customFormat="1" ht="33" customHeight="1">
      <c r="A163" s="35"/>
      <c r="B163" s="36"/>
      <c r="C163" s="179" t="s">
        <v>264</v>
      </c>
      <c r="D163" s="179" t="s">
        <v>144</v>
      </c>
      <c r="E163" s="180" t="s">
        <v>265</v>
      </c>
      <c r="F163" s="181" t="s">
        <v>266</v>
      </c>
      <c r="G163" s="182" t="s">
        <v>147</v>
      </c>
      <c r="H163" s="183">
        <v>8.0039999999999996</v>
      </c>
      <c r="I163" s="184"/>
      <c r="J163" s="185">
        <f>ROUND(I163*H163,2)</f>
        <v>0</v>
      </c>
      <c r="K163" s="181" t="s">
        <v>148</v>
      </c>
      <c r="L163" s="40"/>
      <c r="M163" s="186" t="s">
        <v>19</v>
      </c>
      <c r="N163" s="187" t="s">
        <v>43</v>
      </c>
      <c r="O163" s="65"/>
      <c r="P163" s="188">
        <f>O163*H163</f>
        <v>0</v>
      </c>
      <c r="Q163" s="188">
        <v>2.5833699999999999</v>
      </c>
      <c r="R163" s="188">
        <f>Q163*H163</f>
        <v>20.677293479999999</v>
      </c>
      <c r="S163" s="188">
        <v>0</v>
      </c>
      <c r="T163" s="18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0" t="s">
        <v>149</v>
      </c>
      <c r="AT163" s="190" t="s">
        <v>144</v>
      </c>
      <c r="AU163" s="190" t="s">
        <v>81</v>
      </c>
      <c r="AY163" s="18" t="s">
        <v>142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79</v>
      </c>
      <c r="BK163" s="191">
        <f>ROUND(I163*H163,2)</f>
        <v>0</v>
      </c>
      <c r="BL163" s="18" t="s">
        <v>149</v>
      </c>
      <c r="BM163" s="190" t="s">
        <v>267</v>
      </c>
    </row>
    <row r="164" spans="1:65" s="2" customFormat="1" ht="48.75">
      <c r="A164" s="35"/>
      <c r="B164" s="36"/>
      <c r="C164" s="37"/>
      <c r="D164" s="192" t="s">
        <v>151</v>
      </c>
      <c r="E164" s="37"/>
      <c r="F164" s="193" t="s">
        <v>268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151</v>
      </c>
      <c r="AU164" s="18" t="s">
        <v>81</v>
      </c>
    </row>
    <row r="165" spans="1:65" s="2" customFormat="1">
      <c r="A165" s="35"/>
      <c r="B165" s="36"/>
      <c r="C165" s="37"/>
      <c r="D165" s="197" t="s">
        <v>153</v>
      </c>
      <c r="E165" s="37"/>
      <c r="F165" s="198" t="s">
        <v>269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153</v>
      </c>
      <c r="AU165" s="18" t="s">
        <v>81</v>
      </c>
    </row>
    <row r="166" spans="1:65" s="2" customFormat="1" ht="33" customHeight="1">
      <c r="A166" s="35"/>
      <c r="B166" s="36"/>
      <c r="C166" s="179" t="s">
        <v>270</v>
      </c>
      <c r="D166" s="179" t="s">
        <v>144</v>
      </c>
      <c r="E166" s="180" t="s">
        <v>271</v>
      </c>
      <c r="F166" s="181" t="s">
        <v>272</v>
      </c>
      <c r="G166" s="182" t="s">
        <v>147</v>
      </c>
      <c r="H166" s="183">
        <v>0.216</v>
      </c>
      <c r="I166" s="184"/>
      <c r="J166" s="185">
        <f>ROUND(I166*H166,2)</f>
        <v>0</v>
      </c>
      <c r="K166" s="181" t="s">
        <v>148</v>
      </c>
      <c r="L166" s="40"/>
      <c r="M166" s="186" t="s">
        <v>19</v>
      </c>
      <c r="N166" s="187" t="s">
        <v>43</v>
      </c>
      <c r="O166" s="65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149</v>
      </c>
      <c r="AT166" s="190" t="s">
        <v>144</v>
      </c>
      <c r="AU166" s="190" t="s">
        <v>81</v>
      </c>
      <c r="AY166" s="18" t="s">
        <v>142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79</v>
      </c>
      <c r="BK166" s="191">
        <f>ROUND(I166*H166,2)</f>
        <v>0</v>
      </c>
      <c r="BL166" s="18" t="s">
        <v>149</v>
      </c>
      <c r="BM166" s="190" t="s">
        <v>273</v>
      </c>
    </row>
    <row r="167" spans="1:65" s="2" customFormat="1" ht="29.25">
      <c r="A167" s="35"/>
      <c r="B167" s="36"/>
      <c r="C167" s="37"/>
      <c r="D167" s="192" t="s">
        <v>151</v>
      </c>
      <c r="E167" s="37"/>
      <c r="F167" s="193" t="s">
        <v>274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151</v>
      </c>
      <c r="AU167" s="18" t="s">
        <v>81</v>
      </c>
    </row>
    <row r="168" spans="1:65" s="2" customFormat="1">
      <c r="A168" s="35"/>
      <c r="B168" s="36"/>
      <c r="C168" s="37"/>
      <c r="D168" s="197" t="s">
        <v>153</v>
      </c>
      <c r="E168" s="37"/>
      <c r="F168" s="198" t="s">
        <v>275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153</v>
      </c>
      <c r="AU168" s="18" t="s">
        <v>81</v>
      </c>
    </row>
    <row r="169" spans="1:65" s="13" customFormat="1" ht="22.5">
      <c r="B169" s="199"/>
      <c r="C169" s="200"/>
      <c r="D169" s="192" t="s">
        <v>155</v>
      </c>
      <c r="E169" s="201" t="s">
        <v>19</v>
      </c>
      <c r="F169" s="202" t="s">
        <v>276</v>
      </c>
      <c r="G169" s="200"/>
      <c r="H169" s="203">
        <v>0.216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155</v>
      </c>
      <c r="AU169" s="209" t="s">
        <v>81</v>
      </c>
      <c r="AV169" s="13" t="s">
        <v>81</v>
      </c>
      <c r="AW169" s="13" t="s">
        <v>34</v>
      </c>
      <c r="AX169" s="13" t="s">
        <v>79</v>
      </c>
      <c r="AY169" s="209" t="s">
        <v>142</v>
      </c>
    </row>
    <row r="170" spans="1:65" s="12" customFormat="1" ht="22.9" customHeight="1">
      <c r="B170" s="163"/>
      <c r="C170" s="164"/>
      <c r="D170" s="165" t="s">
        <v>71</v>
      </c>
      <c r="E170" s="177" t="s">
        <v>201</v>
      </c>
      <c r="F170" s="177" t="s">
        <v>277</v>
      </c>
      <c r="G170" s="164"/>
      <c r="H170" s="164"/>
      <c r="I170" s="167"/>
      <c r="J170" s="178">
        <f>BK170</f>
        <v>0</v>
      </c>
      <c r="K170" s="164"/>
      <c r="L170" s="169"/>
      <c r="M170" s="170"/>
      <c r="N170" s="171"/>
      <c r="O170" s="171"/>
      <c r="P170" s="172">
        <f>SUM(P171:P176)</f>
        <v>0</v>
      </c>
      <c r="Q170" s="171"/>
      <c r="R170" s="172">
        <f>SUM(R171:R176)</f>
        <v>1.1293600000000001</v>
      </c>
      <c r="S170" s="171"/>
      <c r="T170" s="173">
        <f>SUM(T171:T176)</f>
        <v>0</v>
      </c>
      <c r="AR170" s="174" t="s">
        <v>79</v>
      </c>
      <c r="AT170" s="175" t="s">
        <v>71</v>
      </c>
      <c r="AU170" s="175" t="s">
        <v>79</v>
      </c>
      <c r="AY170" s="174" t="s">
        <v>142</v>
      </c>
      <c r="BK170" s="176">
        <f>SUM(BK171:BK176)</f>
        <v>0</v>
      </c>
    </row>
    <row r="171" spans="1:65" s="2" customFormat="1" ht="24.2" customHeight="1">
      <c r="A171" s="35"/>
      <c r="B171" s="36"/>
      <c r="C171" s="179" t="s">
        <v>278</v>
      </c>
      <c r="D171" s="179" t="s">
        <v>144</v>
      </c>
      <c r="E171" s="180" t="s">
        <v>279</v>
      </c>
      <c r="F171" s="181" t="s">
        <v>280</v>
      </c>
      <c r="G171" s="182" t="s">
        <v>204</v>
      </c>
      <c r="H171" s="183">
        <v>4</v>
      </c>
      <c r="I171" s="184"/>
      <c r="J171" s="185">
        <f>ROUND(I171*H171,2)</f>
        <v>0</v>
      </c>
      <c r="K171" s="181" t="s">
        <v>148</v>
      </c>
      <c r="L171" s="40"/>
      <c r="M171" s="186" t="s">
        <v>19</v>
      </c>
      <c r="N171" s="187" t="s">
        <v>43</v>
      </c>
      <c r="O171" s="65"/>
      <c r="P171" s="188">
        <f>O171*H171</f>
        <v>0</v>
      </c>
      <c r="Q171" s="188">
        <v>0.21734000000000001</v>
      </c>
      <c r="R171" s="188">
        <f>Q171*H171</f>
        <v>0.86936000000000002</v>
      </c>
      <c r="S171" s="188">
        <v>0</v>
      </c>
      <c r="T171" s="18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0" t="s">
        <v>149</v>
      </c>
      <c r="AT171" s="190" t="s">
        <v>144</v>
      </c>
      <c r="AU171" s="190" t="s">
        <v>81</v>
      </c>
      <c r="AY171" s="18" t="s">
        <v>142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79</v>
      </c>
      <c r="BK171" s="191">
        <f>ROUND(I171*H171,2)</f>
        <v>0</v>
      </c>
      <c r="BL171" s="18" t="s">
        <v>149</v>
      </c>
      <c r="BM171" s="190" t="s">
        <v>281</v>
      </c>
    </row>
    <row r="172" spans="1:65" s="2" customFormat="1" ht="19.5">
      <c r="A172" s="35"/>
      <c r="B172" s="36"/>
      <c r="C172" s="37"/>
      <c r="D172" s="192" t="s">
        <v>151</v>
      </c>
      <c r="E172" s="37"/>
      <c r="F172" s="193" t="s">
        <v>282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151</v>
      </c>
      <c r="AU172" s="18" t="s">
        <v>81</v>
      </c>
    </row>
    <row r="173" spans="1:65" s="2" customFormat="1">
      <c r="A173" s="35"/>
      <c r="B173" s="36"/>
      <c r="C173" s="37"/>
      <c r="D173" s="197" t="s">
        <v>153</v>
      </c>
      <c r="E173" s="37"/>
      <c r="F173" s="198" t="s">
        <v>283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153</v>
      </c>
      <c r="AU173" s="18" t="s">
        <v>81</v>
      </c>
    </row>
    <row r="174" spans="1:65" s="2" customFormat="1" ht="24.2" customHeight="1">
      <c r="A174" s="35"/>
      <c r="B174" s="36"/>
      <c r="C174" s="221" t="s">
        <v>7</v>
      </c>
      <c r="D174" s="221" t="s">
        <v>246</v>
      </c>
      <c r="E174" s="222" t="s">
        <v>284</v>
      </c>
      <c r="F174" s="223" t="s">
        <v>285</v>
      </c>
      <c r="G174" s="224" t="s">
        <v>204</v>
      </c>
      <c r="H174" s="225">
        <v>4</v>
      </c>
      <c r="I174" s="226"/>
      <c r="J174" s="227">
        <f>ROUND(I174*H174,2)</f>
        <v>0</v>
      </c>
      <c r="K174" s="223" t="s">
        <v>148</v>
      </c>
      <c r="L174" s="228"/>
      <c r="M174" s="229" t="s">
        <v>19</v>
      </c>
      <c r="N174" s="230" t="s">
        <v>43</v>
      </c>
      <c r="O174" s="65"/>
      <c r="P174" s="188">
        <f>O174*H174</f>
        <v>0</v>
      </c>
      <c r="Q174" s="188">
        <v>6.5000000000000002E-2</v>
      </c>
      <c r="R174" s="188">
        <f>Q174*H174</f>
        <v>0.26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201</v>
      </c>
      <c r="AT174" s="190" t="s">
        <v>246</v>
      </c>
      <c r="AU174" s="190" t="s">
        <v>81</v>
      </c>
      <c r="AY174" s="18" t="s">
        <v>142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79</v>
      </c>
      <c r="BK174" s="191">
        <f>ROUND(I174*H174,2)</f>
        <v>0</v>
      </c>
      <c r="BL174" s="18" t="s">
        <v>149</v>
      </c>
      <c r="BM174" s="190" t="s">
        <v>286</v>
      </c>
    </row>
    <row r="175" spans="1:65" s="2" customFormat="1" ht="19.5">
      <c r="A175" s="35"/>
      <c r="B175" s="36"/>
      <c r="C175" s="37"/>
      <c r="D175" s="192" t="s">
        <v>151</v>
      </c>
      <c r="E175" s="37"/>
      <c r="F175" s="193" t="s">
        <v>285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151</v>
      </c>
      <c r="AU175" s="18" t="s">
        <v>81</v>
      </c>
    </row>
    <row r="176" spans="1:65" s="2" customFormat="1">
      <c r="A176" s="35"/>
      <c r="B176" s="36"/>
      <c r="C176" s="37"/>
      <c r="D176" s="197" t="s">
        <v>153</v>
      </c>
      <c r="E176" s="37"/>
      <c r="F176" s="198" t="s">
        <v>287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153</v>
      </c>
      <c r="AU176" s="18" t="s">
        <v>81</v>
      </c>
    </row>
    <row r="177" spans="1:65" s="12" customFormat="1" ht="22.9" customHeight="1">
      <c r="B177" s="163"/>
      <c r="C177" s="164"/>
      <c r="D177" s="165" t="s">
        <v>71</v>
      </c>
      <c r="E177" s="177" t="s">
        <v>207</v>
      </c>
      <c r="F177" s="177" t="s">
        <v>288</v>
      </c>
      <c r="G177" s="164"/>
      <c r="H177" s="164"/>
      <c r="I177" s="167"/>
      <c r="J177" s="178">
        <f>BK177</f>
        <v>0</v>
      </c>
      <c r="K177" s="164"/>
      <c r="L177" s="169"/>
      <c r="M177" s="170"/>
      <c r="N177" s="171"/>
      <c r="O177" s="171"/>
      <c r="P177" s="172">
        <f>SUM(P178:P231)</f>
        <v>0</v>
      </c>
      <c r="Q177" s="171"/>
      <c r="R177" s="172">
        <f>SUM(R178:R231)</f>
        <v>3.4852539999999994E-2</v>
      </c>
      <c r="S177" s="171"/>
      <c r="T177" s="173">
        <f>SUM(T178:T231)</f>
        <v>13.308520000000001</v>
      </c>
      <c r="AR177" s="174" t="s">
        <v>79</v>
      </c>
      <c r="AT177" s="175" t="s">
        <v>71</v>
      </c>
      <c r="AU177" s="175" t="s">
        <v>79</v>
      </c>
      <c r="AY177" s="174" t="s">
        <v>142</v>
      </c>
      <c r="BK177" s="176">
        <f>SUM(BK178:BK231)</f>
        <v>0</v>
      </c>
    </row>
    <row r="178" spans="1:65" s="2" customFormat="1" ht="33" customHeight="1">
      <c r="A178" s="35"/>
      <c r="B178" s="36"/>
      <c r="C178" s="179" t="s">
        <v>289</v>
      </c>
      <c r="D178" s="179" t="s">
        <v>144</v>
      </c>
      <c r="E178" s="180" t="s">
        <v>290</v>
      </c>
      <c r="F178" s="181" t="s">
        <v>291</v>
      </c>
      <c r="G178" s="182" t="s">
        <v>179</v>
      </c>
      <c r="H178" s="183">
        <v>5.25</v>
      </c>
      <c r="I178" s="184"/>
      <c r="J178" s="185">
        <f>ROUND(I178*H178,2)</f>
        <v>0</v>
      </c>
      <c r="K178" s="181" t="s">
        <v>148</v>
      </c>
      <c r="L178" s="40"/>
      <c r="M178" s="186" t="s">
        <v>19</v>
      </c>
      <c r="N178" s="187" t="s">
        <v>43</v>
      </c>
      <c r="O178" s="65"/>
      <c r="P178" s="188">
        <f>O178*H178</f>
        <v>0</v>
      </c>
      <c r="Q178" s="188">
        <v>1.2999999999999999E-4</v>
      </c>
      <c r="R178" s="188">
        <f>Q178*H178</f>
        <v>6.8249999999999995E-4</v>
      </c>
      <c r="S178" s="188">
        <v>0</v>
      </c>
      <c r="T178" s="18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0" t="s">
        <v>149</v>
      </c>
      <c r="AT178" s="190" t="s">
        <v>144</v>
      </c>
      <c r="AU178" s="190" t="s">
        <v>81</v>
      </c>
      <c r="AY178" s="18" t="s">
        <v>142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79</v>
      </c>
      <c r="BK178" s="191">
        <f>ROUND(I178*H178,2)</f>
        <v>0</v>
      </c>
      <c r="BL178" s="18" t="s">
        <v>149</v>
      </c>
      <c r="BM178" s="190" t="s">
        <v>292</v>
      </c>
    </row>
    <row r="179" spans="1:65" s="2" customFormat="1" ht="19.5">
      <c r="A179" s="35"/>
      <c r="B179" s="36"/>
      <c r="C179" s="37"/>
      <c r="D179" s="192" t="s">
        <v>151</v>
      </c>
      <c r="E179" s="37"/>
      <c r="F179" s="193" t="s">
        <v>293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151</v>
      </c>
      <c r="AU179" s="18" t="s">
        <v>81</v>
      </c>
    </row>
    <row r="180" spans="1:65" s="2" customFormat="1">
      <c r="A180" s="35"/>
      <c r="B180" s="36"/>
      <c r="C180" s="37"/>
      <c r="D180" s="197" t="s">
        <v>153</v>
      </c>
      <c r="E180" s="37"/>
      <c r="F180" s="198" t="s">
        <v>294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153</v>
      </c>
      <c r="AU180" s="18" t="s">
        <v>81</v>
      </c>
    </row>
    <row r="181" spans="1:65" s="13" customFormat="1">
      <c r="B181" s="199"/>
      <c r="C181" s="200"/>
      <c r="D181" s="192" t="s">
        <v>155</v>
      </c>
      <c r="E181" s="201" t="s">
        <v>19</v>
      </c>
      <c r="F181" s="202" t="s">
        <v>295</v>
      </c>
      <c r="G181" s="200"/>
      <c r="H181" s="203">
        <v>5.25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155</v>
      </c>
      <c r="AU181" s="209" t="s">
        <v>81</v>
      </c>
      <c r="AV181" s="13" t="s">
        <v>81</v>
      </c>
      <c r="AW181" s="13" t="s">
        <v>34</v>
      </c>
      <c r="AX181" s="13" t="s">
        <v>79</v>
      </c>
      <c r="AY181" s="209" t="s">
        <v>142</v>
      </c>
    </row>
    <row r="182" spans="1:65" s="2" customFormat="1" ht="24.2" customHeight="1">
      <c r="A182" s="35"/>
      <c r="B182" s="36"/>
      <c r="C182" s="179" t="s">
        <v>296</v>
      </c>
      <c r="D182" s="179" t="s">
        <v>144</v>
      </c>
      <c r="E182" s="180" t="s">
        <v>297</v>
      </c>
      <c r="F182" s="181" t="s">
        <v>298</v>
      </c>
      <c r="G182" s="182" t="s">
        <v>179</v>
      </c>
      <c r="H182" s="183">
        <v>8.0039999999999996</v>
      </c>
      <c r="I182" s="184"/>
      <c r="J182" s="185">
        <f>ROUND(I182*H182,2)</f>
        <v>0</v>
      </c>
      <c r="K182" s="181" t="s">
        <v>148</v>
      </c>
      <c r="L182" s="40"/>
      <c r="M182" s="186" t="s">
        <v>19</v>
      </c>
      <c r="N182" s="187" t="s">
        <v>43</v>
      </c>
      <c r="O182" s="65"/>
      <c r="P182" s="188">
        <f>O182*H182</f>
        <v>0</v>
      </c>
      <c r="Q182" s="188">
        <v>1.0000000000000001E-5</v>
      </c>
      <c r="R182" s="188">
        <f>Q182*H182</f>
        <v>8.0039999999999999E-5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149</v>
      </c>
      <c r="AT182" s="190" t="s">
        <v>144</v>
      </c>
      <c r="AU182" s="190" t="s">
        <v>81</v>
      </c>
      <c r="AY182" s="18" t="s">
        <v>142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79</v>
      </c>
      <c r="BK182" s="191">
        <f>ROUND(I182*H182,2)</f>
        <v>0</v>
      </c>
      <c r="BL182" s="18" t="s">
        <v>149</v>
      </c>
      <c r="BM182" s="190" t="s">
        <v>299</v>
      </c>
    </row>
    <row r="183" spans="1:65" s="2" customFormat="1" ht="19.5">
      <c r="A183" s="35"/>
      <c r="B183" s="36"/>
      <c r="C183" s="37"/>
      <c r="D183" s="192" t="s">
        <v>151</v>
      </c>
      <c r="E183" s="37"/>
      <c r="F183" s="193" t="s">
        <v>300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151</v>
      </c>
      <c r="AU183" s="18" t="s">
        <v>81</v>
      </c>
    </row>
    <row r="184" spans="1:65" s="2" customFormat="1">
      <c r="A184" s="35"/>
      <c r="B184" s="36"/>
      <c r="C184" s="37"/>
      <c r="D184" s="197" t="s">
        <v>153</v>
      </c>
      <c r="E184" s="37"/>
      <c r="F184" s="198" t="s">
        <v>301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153</v>
      </c>
      <c r="AU184" s="18" t="s">
        <v>81</v>
      </c>
    </row>
    <row r="185" spans="1:65" s="13" customFormat="1">
      <c r="B185" s="199"/>
      <c r="C185" s="200"/>
      <c r="D185" s="192" t="s">
        <v>155</v>
      </c>
      <c r="E185" s="201" t="s">
        <v>19</v>
      </c>
      <c r="F185" s="202" t="s">
        <v>302</v>
      </c>
      <c r="G185" s="200"/>
      <c r="H185" s="203">
        <v>8.0039999999999996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155</v>
      </c>
      <c r="AU185" s="209" t="s">
        <v>81</v>
      </c>
      <c r="AV185" s="13" t="s">
        <v>81</v>
      </c>
      <c r="AW185" s="13" t="s">
        <v>34</v>
      </c>
      <c r="AX185" s="13" t="s">
        <v>79</v>
      </c>
      <c r="AY185" s="209" t="s">
        <v>142</v>
      </c>
    </row>
    <row r="186" spans="1:65" s="2" customFormat="1" ht="21.75" customHeight="1">
      <c r="A186" s="35"/>
      <c r="B186" s="36"/>
      <c r="C186" s="179" t="s">
        <v>303</v>
      </c>
      <c r="D186" s="179" t="s">
        <v>144</v>
      </c>
      <c r="E186" s="180" t="s">
        <v>304</v>
      </c>
      <c r="F186" s="181" t="s">
        <v>305</v>
      </c>
      <c r="G186" s="182" t="s">
        <v>204</v>
      </c>
      <c r="H186" s="183">
        <v>4</v>
      </c>
      <c r="I186" s="184"/>
      <c r="J186" s="185">
        <f>ROUND(I186*H186,2)</f>
        <v>0</v>
      </c>
      <c r="K186" s="181" t="s">
        <v>148</v>
      </c>
      <c r="L186" s="40"/>
      <c r="M186" s="186" t="s">
        <v>19</v>
      </c>
      <c r="N186" s="187" t="s">
        <v>43</v>
      </c>
      <c r="O186" s="65"/>
      <c r="P186" s="188">
        <f>O186*H186</f>
        <v>0</v>
      </c>
      <c r="Q186" s="188">
        <v>1.4999999999999999E-4</v>
      </c>
      <c r="R186" s="188">
        <f>Q186*H186</f>
        <v>5.9999999999999995E-4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149</v>
      </c>
      <c r="AT186" s="190" t="s">
        <v>144</v>
      </c>
      <c r="AU186" s="190" t="s">
        <v>81</v>
      </c>
      <c r="AY186" s="18" t="s">
        <v>142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79</v>
      </c>
      <c r="BK186" s="191">
        <f>ROUND(I186*H186,2)</f>
        <v>0</v>
      </c>
      <c r="BL186" s="18" t="s">
        <v>149</v>
      </c>
      <c r="BM186" s="190" t="s">
        <v>306</v>
      </c>
    </row>
    <row r="187" spans="1:65" s="2" customFormat="1" ht="29.25">
      <c r="A187" s="35"/>
      <c r="B187" s="36"/>
      <c r="C187" s="37"/>
      <c r="D187" s="192" t="s">
        <v>151</v>
      </c>
      <c r="E187" s="37"/>
      <c r="F187" s="193" t="s">
        <v>307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151</v>
      </c>
      <c r="AU187" s="18" t="s">
        <v>81</v>
      </c>
    </row>
    <row r="188" spans="1:65" s="2" customFormat="1">
      <c r="A188" s="35"/>
      <c r="B188" s="36"/>
      <c r="C188" s="37"/>
      <c r="D188" s="197" t="s">
        <v>153</v>
      </c>
      <c r="E188" s="37"/>
      <c r="F188" s="198" t="s">
        <v>308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153</v>
      </c>
      <c r="AU188" s="18" t="s">
        <v>81</v>
      </c>
    </row>
    <row r="189" spans="1:65" s="13" customFormat="1">
      <c r="B189" s="199"/>
      <c r="C189" s="200"/>
      <c r="D189" s="192" t="s">
        <v>155</v>
      </c>
      <c r="E189" s="201" t="s">
        <v>19</v>
      </c>
      <c r="F189" s="202" t="s">
        <v>309</v>
      </c>
      <c r="G189" s="200"/>
      <c r="H189" s="203">
        <v>4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155</v>
      </c>
      <c r="AU189" s="209" t="s">
        <v>81</v>
      </c>
      <c r="AV189" s="13" t="s">
        <v>81</v>
      </c>
      <c r="AW189" s="13" t="s">
        <v>34</v>
      </c>
      <c r="AX189" s="13" t="s">
        <v>79</v>
      </c>
      <c r="AY189" s="209" t="s">
        <v>142</v>
      </c>
    </row>
    <row r="190" spans="1:65" s="2" customFormat="1" ht="21.75" customHeight="1">
      <c r="A190" s="35"/>
      <c r="B190" s="36"/>
      <c r="C190" s="179" t="s">
        <v>310</v>
      </c>
      <c r="D190" s="179" t="s">
        <v>144</v>
      </c>
      <c r="E190" s="180" t="s">
        <v>311</v>
      </c>
      <c r="F190" s="181" t="s">
        <v>312</v>
      </c>
      <c r="G190" s="182" t="s">
        <v>204</v>
      </c>
      <c r="H190" s="183">
        <v>5</v>
      </c>
      <c r="I190" s="184"/>
      <c r="J190" s="185">
        <f>ROUND(I190*H190,2)</f>
        <v>0</v>
      </c>
      <c r="K190" s="181" t="s">
        <v>148</v>
      </c>
      <c r="L190" s="40"/>
      <c r="M190" s="186" t="s">
        <v>19</v>
      </c>
      <c r="N190" s="187" t="s">
        <v>43</v>
      </c>
      <c r="O190" s="65"/>
      <c r="P190" s="188">
        <f>O190*H190</f>
        <v>0</v>
      </c>
      <c r="Q190" s="188">
        <v>2.5000000000000001E-4</v>
      </c>
      <c r="R190" s="188">
        <f>Q190*H190</f>
        <v>1.25E-3</v>
      </c>
      <c r="S190" s="188">
        <v>0</v>
      </c>
      <c r="T190" s="18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0" t="s">
        <v>149</v>
      </c>
      <c r="AT190" s="190" t="s">
        <v>144</v>
      </c>
      <c r="AU190" s="190" t="s">
        <v>81</v>
      </c>
      <c r="AY190" s="18" t="s">
        <v>142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79</v>
      </c>
      <c r="BK190" s="191">
        <f>ROUND(I190*H190,2)</f>
        <v>0</v>
      </c>
      <c r="BL190" s="18" t="s">
        <v>149</v>
      </c>
      <c r="BM190" s="190" t="s">
        <v>313</v>
      </c>
    </row>
    <row r="191" spans="1:65" s="2" customFormat="1" ht="29.25">
      <c r="A191" s="35"/>
      <c r="B191" s="36"/>
      <c r="C191" s="37"/>
      <c r="D191" s="192" t="s">
        <v>151</v>
      </c>
      <c r="E191" s="37"/>
      <c r="F191" s="193" t="s">
        <v>314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151</v>
      </c>
      <c r="AU191" s="18" t="s">
        <v>81</v>
      </c>
    </row>
    <row r="192" spans="1:65" s="2" customFormat="1">
      <c r="A192" s="35"/>
      <c r="B192" s="36"/>
      <c r="C192" s="37"/>
      <c r="D192" s="197" t="s">
        <v>153</v>
      </c>
      <c r="E192" s="37"/>
      <c r="F192" s="198" t="s">
        <v>315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153</v>
      </c>
      <c r="AU192" s="18" t="s">
        <v>81</v>
      </c>
    </row>
    <row r="193" spans="1:65" s="13" customFormat="1" ht="22.5">
      <c r="B193" s="199"/>
      <c r="C193" s="200"/>
      <c r="D193" s="192" t="s">
        <v>155</v>
      </c>
      <c r="E193" s="201" t="s">
        <v>19</v>
      </c>
      <c r="F193" s="202" t="s">
        <v>316</v>
      </c>
      <c r="G193" s="200"/>
      <c r="H193" s="203">
        <v>1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155</v>
      </c>
      <c r="AU193" s="209" t="s">
        <v>81</v>
      </c>
      <c r="AV193" s="13" t="s">
        <v>81</v>
      </c>
      <c r="AW193" s="13" t="s">
        <v>34</v>
      </c>
      <c r="AX193" s="13" t="s">
        <v>72</v>
      </c>
      <c r="AY193" s="209" t="s">
        <v>142</v>
      </c>
    </row>
    <row r="194" spans="1:65" s="13" customFormat="1">
      <c r="B194" s="199"/>
      <c r="C194" s="200"/>
      <c r="D194" s="192" t="s">
        <v>155</v>
      </c>
      <c r="E194" s="201" t="s">
        <v>19</v>
      </c>
      <c r="F194" s="202" t="s">
        <v>309</v>
      </c>
      <c r="G194" s="200"/>
      <c r="H194" s="203">
        <v>4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155</v>
      </c>
      <c r="AU194" s="209" t="s">
        <v>81</v>
      </c>
      <c r="AV194" s="13" t="s">
        <v>81</v>
      </c>
      <c r="AW194" s="13" t="s">
        <v>34</v>
      </c>
      <c r="AX194" s="13" t="s">
        <v>72</v>
      </c>
      <c r="AY194" s="209" t="s">
        <v>142</v>
      </c>
    </row>
    <row r="195" spans="1:65" s="14" customFormat="1">
      <c r="B195" s="210"/>
      <c r="C195" s="211"/>
      <c r="D195" s="192" t="s">
        <v>155</v>
      </c>
      <c r="E195" s="212" t="s">
        <v>19</v>
      </c>
      <c r="F195" s="213" t="s">
        <v>200</v>
      </c>
      <c r="G195" s="211"/>
      <c r="H195" s="214">
        <v>5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155</v>
      </c>
      <c r="AU195" s="220" t="s">
        <v>81</v>
      </c>
      <c r="AV195" s="14" t="s">
        <v>149</v>
      </c>
      <c r="AW195" s="14" t="s">
        <v>34</v>
      </c>
      <c r="AX195" s="14" t="s">
        <v>79</v>
      </c>
      <c r="AY195" s="220" t="s">
        <v>142</v>
      </c>
    </row>
    <row r="196" spans="1:65" s="2" customFormat="1" ht="24.2" customHeight="1">
      <c r="A196" s="35"/>
      <c r="B196" s="36"/>
      <c r="C196" s="221" t="s">
        <v>317</v>
      </c>
      <c r="D196" s="221" t="s">
        <v>246</v>
      </c>
      <c r="E196" s="222" t="s">
        <v>318</v>
      </c>
      <c r="F196" s="223" t="s">
        <v>319</v>
      </c>
      <c r="G196" s="224" t="s">
        <v>194</v>
      </c>
      <c r="H196" s="225">
        <v>3.2000000000000001E-2</v>
      </c>
      <c r="I196" s="226"/>
      <c r="J196" s="227">
        <f>ROUND(I196*H196,2)</f>
        <v>0</v>
      </c>
      <c r="K196" s="223" t="s">
        <v>148</v>
      </c>
      <c r="L196" s="228"/>
      <c r="M196" s="229" t="s">
        <v>19</v>
      </c>
      <c r="N196" s="230" t="s">
        <v>43</v>
      </c>
      <c r="O196" s="65"/>
      <c r="P196" s="188">
        <f>O196*H196</f>
        <v>0</v>
      </c>
      <c r="Q196" s="188">
        <v>1</v>
      </c>
      <c r="R196" s="188">
        <f>Q196*H196</f>
        <v>3.2000000000000001E-2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201</v>
      </c>
      <c r="AT196" s="190" t="s">
        <v>246</v>
      </c>
      <c r="AU196" s="190" t="s">
        <v>81</v>
      </c>
      <c r="AY196" s="18" t="s">
        <v>142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79</v>
      </c>
      <c r="BK196" s="191">
        <f>ROUND(I196*H196,2)</f>
        <v>0</v>
      </c>
      <c r="BL196" s="18" t="s">
        <v>149</v>
      </c>
      <c r="BM196" s="190" t="s">
        <v>320</v>
      </c>
    </row>
    <row r="197" spans="1:65" s="2" customFormat="1" ht="19.5">
      <c r="A197" s="35"/>
      <c r="B197" s="36"/>
      <c r="C197" s="37"/>
      <c r="D197" s="192" t="s">
        <v>151</v>
      </c>
      <c r="E197" s="37"/>
      <c r="F197" s="193" t="s">
        <v>319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151</v>
      </c>
      <c r="AU197" s="18" t="s">
        <v>81</v>
      </c>
    </row>
    <row r="198" spans="1:65" s="2" customFormat="1">
      <c r="A198" s="35"/>
      <c r="B198" s="36"/>
      <c r="C198" s="37"/>
      <c r="D198" s="197" t="s">
        <v>153</v>
      </c>
      <c r="E198" s="37"/>
      <c r="F198" s="198" t="s">
        <v>321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153</v>
      </c>
      <c r="AU198" s="18" t="s">
        <v>81</v>
      </c>
    </row>
    <row r="199" spans="1:65" s="15" customFormat="1" ht="22.5">
      <c r="B199" s="231"/>
      <c r="C199" s="232"/>
      <c r="D199" s="192" t="s">
        <v>155</v>
      </c>
      <c r="E199" s="233" t="s">
        <v>19</v>
      </c>
      <c r="F199" s="234" t="s">
        <v>322</v>
      </c>
      <c r="G199" s="232"/>
      <c r="H199" s="233" t="s">
        <v>19</v>
      </c>
      <c r="I199" s="235"/>
      <c r="J199" s="232"/>
      <c r="K199" s="232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155</v>
      </c>
      <c r="AU199" s="240" t="s">
        <v>81</v>
      </c>
      <c r="AV199" s="15" t="s">
        <v>79</v>
      </c>
      <c r="AW199" s="15" t="s">
        <v>34</v>
      </c>
      <c r="AX199" s="15" t="s">
        <v>72</v>
      </c>
      <c r="AY199" s="240" t="s">
        <v>142</v>
      </c>
    </row>
    <row r="200" spans="1:65" s="13" customFormat="1" ht="22.5">
      <c r="B200" s="199"/>
      <c r="C200" s="200"/>
      <c r="D200" s="192" t="s">
        <v>155</v>
      </c>
      <c r="E200" s="201" t="s">
        <v>19</v>
      </c>
      <c r="F200" s="202" t="s">
        <v>323</v>
      </c>
      <c r="G200" s="200"/>
      <c r="H200" s="203">
        <v>3.2000000000000001E-2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155</v>
      </c>
      <c r="AU200" s="209" t="s">
        <v>81</v>
      </c>
      <c r="AV200" s="13" t="s">
        <v>81</v>
      </c>
      <c r="AW200" s="13" t="s">
        <v>34</v>
      </c>
      <c r="AX200" s="13" t="s">
        <v>79</v>
      </c>
      <c r="AY200" s="209" t="s">
        <v>142</v>
      </c>
    </row>
    <row r="201" spans="1:65" s="2" customFormat="1" ht="24.2" customHeight="1">
      <c r="A201" s="35"/>
      <c r="B201" s="36"/>
      <c r="C201" s="179" t="s">
        <v>324</v>
      </c>
      <c r="D201" s="179" t="s">
        <v>144</v>
      </c>
      <c r="E201" s="180" t="s">
        <v>325</v>
      </c>
      <c r="F201" s="181" t="s">
        <v>326</v>
      </c>
      <c r="G201" s="182" t="s">
        <v>204</v>
      </c>
      <c r="H201" s="183">
        <v>24</v>
      </c>
      <c r="I201" s="184"/>
      <c r="J201" s="185">
        <f>ROUND(I201*H201,2)</f>
        <v>0</v>
      </c>
      <c r="K201" s="181" t="s">
        <v>148</v>
      </c>
      <c r="L201" s="40"/>
      <c r="M201" s="186" t="s">
        <v>19</v>
      </c>
      <c r="N201" s="187" t="s">
        <v>43</v>
      </c>
      <c r="O201" s="65"/>
      <c r="P201" s="188">
        <f>O201*H201</f>
        <v>0</v>
      </c>
      <c r="Q201" s="188">
        <v>1.0000000000000001E-5</v>
      </c>
      <c r="R201" s="188">
        <f>Q201*H201</f>
        <v>2.4000000000000003E-4</v>
      </c>
      <c r="S201" s="188">
        <v>0</v>
      </c>
      <c r="T201" s="18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0" t="s">
        <v>149</v>
      </c>
      <c r="AT201" s="190" t="s">
        <v>144</v>
      </c>
      <c r="AU201" s="190" t="s">
        <v>81</v>
      </c>
      <c r="AY201" s="18" t="s">
        <v>142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79</v>
      </c>
      <c r="BK201" s="191">
        <f>ROUND(I201*H201,2)</f>
        <v>0</v>
      </c>
      <c r="BL201" s="18" t="s">
        <v>149</v>
      </c>
      <c r="BM201" s="190" t="s">
        <v>327</v>
      </c>
    </row>
    <row r="202" spans="1:65" s="2" customFormat="1" ht="29.25">
      <c r="A202" s="35"/>
      <c r="B202" s="36"/>
      <c r="C202" s="37"/>
      <c r="D202" s="192" t="s">
        <v>151</v>
      </c>
      <c r="E202" s="37"/>
      <c r="F202" s="193" t="s">
        <v>328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151</v>
      </c>
      <c r="AU202" s="18" t="s">
        <v>81</v>
      </c>
    </row>
    <row r="203" spans="1:65" s="2" customFormat="1">
      <c r="A203" s="35"/>
      <c r="B203" s="36"/>
      <c r="C203" s="37"/>
      <c r="D203" s="197" t="s">
        <v>153</v>
      </c>
      <c r="E203" s="37"/>
      <c r="F203" s="198" t="s">
        <v>329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153</v>
      </c>
      <c r="AU203" s="18" t="s">
        <v>81</v>
      </c>
    </row>
    <row r="204" spans="1:65" s="2" customFormat="1" ht="24.2" customHeight="1">
      <c r="A204" s="35"/>
      <c r="B204" s="36"/>
      <c r="C204" s="179" t="s">
        <v>330</v>
      </c>
      <c r="D204" s="179" t="s">
        <v>144</v>
      </c>
      <c r="E204" s="180" t="s">
        <v>331</v>
      </c>
      <c r="F204" s="181" t="s">
        <v>332</v>
      </c>
      <c r="G204" s="182" t="s">
        <v>204</v>
      </c>
      <c r="H204" s="183">
        <v>2</v>
      </c>
      <c r="I204" s="184"/>
      <c r="J204" s="185">
        <f>ROUND(I204*H204,2)</f>
        <v>0</v>
      </c>
      <c r="K204" s="181" t="s">
        <v>19</v>
      </c>
      <c r="L204" s="40"/>
      <c r="M204" s="186" t="s">
        <v>19</v>
      </c>
      <c r="N204" s="187" t="s">
        <v>43</v>
      </c>
      <c r="O204" s="65"/>
      <c r="P204" s="188">
        <f>O204*H204</f>
        <v>0</v>
      </c>
      <c r="Q204" s="188">
        <v>0</v>
      </c>
      <c r="R204" s="188">
        <f>Q204*H204</f>
        <v>0</v>
      </c>
      <c r="S204" s="188">
        <v>1.448</v>
      </c>
      <c r="T204" s="189">
        <f>S204*H204</f>
        <v>2.8959999999999999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149</v>
      </c>
      <c r="AT204" s="190" t="s">
        <v>144</v>
      </c>
      <c r="AU204" s="190" t="s">
        <v>81</v>
      </c>
      <c r="AY204" s="18" t="s">
        <v>142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79</v>
      </c>
      <c r="BK204" s="191">
        <f>ROUND(I204*H204,2)</f>
        <v>0</v>
      </c>
      <c r="BL204" s="18" t="s">
        <v>149</v>
      </c>
      <c r="BM204" s="190" t="s">
        <v>333</v>
      </c>
    </row>
    <row r="205" spans="1:65" s="2" customFormat="1">
      <c r="A205" s="35"/>
      <c r="B205" s="36"/>
      <c r="C205" s="37"/>
      <c r="D205" s="192" t="s">
        <v>151</v>
      </c>
      <c r="E205" s="37"/>
      <c r="F205" s="193" t="s">
        <v>334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151</v>
      </c>
      <c r="AU205" s="18" t="s">
        <v>81</v>
      </c>
    </row>
    <row r="206" spans="1:65" s="2" customFormat="1" ht="16.5" customHeight="1">
      <c r="A206" s="35"/>
      <c r="B206" s="36"/>
      <c r="C206" s="179" t="s">
        <v>335</v>
      </c>
      <c r="D206" s="179" t="s">
        <v>144</v>
      </c>
      <c r="E206" s="180" t="s">
        <v>336</v>
      </c>
      <c r="F206" s="181" t="s">
        <v>337</v>
      </c>
      <c r="G206" s="182" t="s">
        <v>147</v>
      </c>
      <c r="H206" s="183">
        <v>6.0999999999999999E-2</v>
      </c>
      <c r="I206" s="184"/>
      <c r="J206" s="185">
        <f>ROUND(I206*H206,2)</f>
        <v>0</v>
      </c>
      <c r="K206" s="181" t="s">
        <v>148</v>
      </c>
      <c r="L206" s="40"/>
      <c r="M206" s="186" t="s">
        <v>19</v>
      </c>
      <c r="N206" s="187" t="s">
        <v>43</v>
      </c>
      <c r="O206" s="65"/>
      <c r="P206" s="188">
        <f>O206*H206</f>
        <v>0</v>
      </c>
      <c r="Q206" s="188">
        <v>0</v>
      </c>
      <c r="R206" s="188">
        <f>Q206*H206</f>
        <v>0</v>
      </c>
      <c r="S206" s="188">
        <v>2.4</v>
      </c>
      <c r="T206" s="189">
        <f>S206*H206</f>
        <v>0.1464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0" t="s">
        <v>149</v>
      </c>
      <c r="AT206" s="190" t="s">
        <v>144</v>
      </c>
      <c r="AU206" s="190" t="s">
        <v>81</v>
      </c>
      <c r="AY206" s="18" t="s">
        <v>142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79</v>
      </c>
      <c r="BK206" s="191">
        <f>ROUND(I206*H206,2)</f>
        <v>0</v>
      </c>
      <c r="BL206" s="18" t="s">
        <v>149</v>
      </c>
      <c r="BM206" s="190" t="s">
        <v>338</v>
      </c>
    </row>
    <row r="207" spans="1:65" s="2" customFormat="1">
      <c r="A207" s="35"/>
      <c r="B207" s="36"/>
      <c r="C207" s="37"/>
      <c r="D207" s="192" t="s">
        <v>151</v>
      </c>
      <c r="E207" s="37"/>
      <c r="F207" s="193" t="s">
        <v>339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151</v>
      </c>
      <c r="AU207" s="18" t="s">
        <v>81</v>
      </c>
    </row>
    <row r="208" spans="1:65" s="2" customFormat="1">
      <c r="A208" s="35"/>
      <c r="B208" s="36"/>
      <c r="C208" s="37"/>
      <c r="D208" s="197" t="s">
        <v>153</v>
      </c>
      <c r="E208" s="37"/>
      <c r="F208" s="198" t="s">
        <v>340</v>
      </c>
      <c r="G208" s="37"/>
      <c r="H208" s="37"/>
      <c r="I208" s="194"/>
      <c r="J208" s="37"/>
      <c r="K208" s="37"/>
      <c r="L208" s="40"/>
      <c r="M208" s="195"/>
      <c r="N208" s="19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153</v>
      </c>
      <c r="AU208" s="18" t="s">
        <v>81</v>
      </c>
    </row>
    <row r="209" spans="1:65" s="13" customFormat="1">
      <c r="B209" s="199"/>
      <c r="C209" s="200"/>
      <c r="D209" s="192" t="s">
        <v>155</v>
      </c>
      <c r="E209" s="201" t="s">
        <v>19</v>
      </c>
      <c r="F209" s="202" t="s">
        <v>341</v>
      </c>
      <c r="G209" s="200"/>
      <c r="H209" s="203">
        <v>6.0999999999999999E-2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155</v>
      </c>
      <c r="AU209" s="209" t="s">
        <v>81</v>
      </c>
      <c r="AV209" s="13" t="s">
        <v>81</v>
      </c>
      <c r="AW209" s="13" t="s">
        <v>34</v>
      </c>
      <c r="AX209" s="13" t="s">
        <v>79</v>
      </c>
      <c r="AY209" s="209" t="s">
        <v>142</v>
      </c>
    </row>
    <row r="210" spans="1:65" s="2" customFormat="1" ht="37.9" customHeight="1">
      <c r="A210" s="35"/>
      <c r="B210" s="36"/>
      <c r="C210" s="179" t="s">
        <v>342</v>
      </c>
      <c r="D210" s="179" t="s">
        <v>144</v>
      </c>
      <c r="E210" s="180" t="s">
        <v>343</v>
      </c>
      <c r="F210" s="181" t="s">
        <v>344</v>
      </c>
      <c r="G210" s="182" t="s">
        <v>147</v>
      </c>
      <c r="H210" s="183">
        <v>0.21199999999999999</v>
      </c>
      <c r="I210" s="184"/>
      <c r="J210" s="185">
        <f>ROUND(I210*H210,2)</f>
        <v>0</v>
      </c>
      <c r="K210" s="181" t="s">
        <v>148</v>
      </c>
      <c r="L210" s="40"/>
      <c r="M210" s="186" t="s">
        <v>19</v>
      </c>
      <c r="N210" s="187" t="s">
        <v>43</v>
      </c>
      <c r="O210" s="65"/>
      <c r="P210" s="188">
        <f>O210*H210</f>
        <v>0</v>
      </c>
      <c r="Q210" s="188">
        <v>0</v>
      </c>
      <c r="R210" s="188">
        <f>Q210*H210</f>
        <v>0</v>
      </c>
      <c r="S210" s="188">
        <v>2.2000000000000002</v>
      </c>
      <c r="T210" s="189">
        <f>S210*H210</f>
        <v>0.46640000000000004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0" t="s">
        <v>149</v>
      </c>
      <c r="AT210" s="190" t="s">
        <v>144</v>
      </c>
      <c r="AU210" s="190" t="s">
        <v>81</v>
      </c>
      <c r="AY210" s="18" t="s">
        <v>142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79</v>
      </c>
      <c r="BK210" s="191">
        <f>ROUND(I210*H210,2)</f>
        <v>0</v>
      </c>
      <c r="BL210" s="18" t="s">
        <v>149</v>
      </c>
      <c r="BM210" s="190" t="s">
        <v>345</v>
      </c>
    </row>
    <row r="211" spans="1:65" s="2" customFormat="1" ht="19.5">
      <c r="A211" s="35"/>
      <c r="B211" s="36"/>
      <c r="C211" s="37"/>
      <c r="D211" s="192" t="s">
        <v>151</v>
      </c>
      <c r="E211" s="37"/>
      <c r="F211" s="193" t="s">
        <v>346</v>
      </c>
      <c r="G211" s="37"/>
      <c r="H211" s="37"/>
      <c r="I211" s="194"/>
      <c r="J211" s="37"/>
      <c r="K211" s="37"/>
      <c r="L211" s="40"/>
      <c r="M211" s="195"/>
      <c r="N211" s="19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151</v>
      </c>
      <c r="AU211" s="18" t="s">
        <v>81</v>
      </c>
    </row>
    <row r="212" spans="1:65" s="2" customFormat="1">
      <c r="A212" s="35"/>
      <c r="B212" s="36"/>
      <c r="C212" s="37"/>
      <c r="D212" s="197" t="s">
        <v>153</v>
      </c>
      <c r="E212" s="37"/>
      <c r="F212" s="198" t="s">
        <v>347</v>
      </c>
      <c r="G212" s="37"/>
      <c r="H212" s="37"/>
      <c r="I212" s="194"/>
      <c r="J212" s="37"/>
      <c r="K212" s="37"/>
      <c r="L212" s="40"/>
      <c r="M212" s="195"/>
      <c r="N212" s="196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153</v>
      </c>
      <c r="AU212" s="18" t="s">
        <v>81</v>
      </c>
    </row>
    <row r="213" spans="1:65" s="13" customFormat="1">
      <c r="B213" s="199"/>
      <c r="C213" s="200"/>
      <c r="D213" s="192" t="s">
        <v>155</v>
      </c>
      <c r="E213" s="201" t="s">
        <v>19</v>
      </c>
      <c r="F213" s="202" t="s">
        <v>348</v>
      </c>
      <c r="G213" s="200"/>
      <c r="H213" s="203">
        <v>0.21199999999999999</v>
      </c>
      <c r="I213" s="204"/>
      <c r="J213" s="200"/>
      <c r="K213" s="200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155</v>
      </c>
      <c r="AU213" s="209" t="s">
        <v>81</v>
      </c>
      <c r="AV213" s="13" t="s">
        <v>81</v>
      </c>
      <c r="AW213" s="13" t="s">
        <v>34</v>
      </c>
      <c r="AX213" s="13" t="s">
        <v>79</v>
      </c>
      <c r="AY213" s="209" t="s">
        <v>142</v>
      </c>
    </row>
    <row r="214" spans="1:65" s="2" customFormat="1" ht="33" customHeight="1">
      <c r="A214" s="35"/>
      <c r="B214" s="36"/>
      <c r="C214" s="179" t="s">
        <v>349</v>
      </c>
      <c r="D214" s="179" t="s">
        <v>144</v>
      </c>
      <c r="E214" s="180" t="s">
        <v>350</v>
      </c>
      <c r="F214" s="181" t="s">
        <v>351</v>
      </c>
      <c r="G214" s="182" t="s">
        <v>147</v>
      </c>
      <c r="H214" s="183">
        <v>7.3999999999999996E-2</v>
      </c>
      <c r="I214" s="184"/>
      <c r="J214" s="185">
        <f>ROUND(I214*H214,2)</f>
        <v>0</v>
      </c>
      <c r="K214" s="181" t="s">
        <v>148</v>
      </c>
      <c r="L214" s="40"/>
      <c r="M214" s="186" t="s">
        <v>19</v>
      </c>
      <c r="N214" s="187" t="s">
        <v>43</v>
      </c>
      <c r="O214" s="65"/>
      <c r="P214" s="188">
        <f>O214*H214</f>
        <v>0</v>
      </c>
      <c r="Q214" s="188">
        <v>0</v>
      </c>
      <c r="R214" s="188">
        <f>Q214*H214</f>
        <v>0</v>
      </c>
      <c r="S214" s="188">
        <v>2.2000000000000002</v>
      </c>
      <c r="T214" s="189">
        <f>S214*H214</f>
        <v>0.1628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0" t="s">
        <v>149</v>
      </c>
      <c r="AT214" s="190" t="s">
        <v>144</v>
      </c>
      <c r="AU214" s="190" t="s">
        <v>81</v>
      </c>
      <c r="AY214" s="18" t="s">
        <v>142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79</v>
      </c>
      <c r="BK214" s="191">
        <f>ROUND(I214*H214,2)</f>
        <v>0</v>
      </c>
      <c r="BL214" s="18" t="s">
        <v>149</v>
      </c>
      <c r="BM214" s="190" t="s">
        <v>352</v>
      </c>
    </row>
    <row r="215" spans="1:65" s="2" customFormat="1" ht="19.5">
      <c r="A215" s="35"/>
      <c r="B215" s="36"/>
      <c r="C215" s="37"/>
      <c r="D215" s="192" t="s">
        <v>151</v>
      </c>
      <c r="E215" s="37"/>
      <c r="F215" s="193" t="s">
        <v>353</v>
      </c>
      <c r="G215" s="37"/>
      <c r="H215" s="37"/>
      <c r="I215" s="194"/>
      <c r="J215" s="37"/>
      <c r="K215" s="37"/>
      <c r="L215" s="40"/>
      <c r="M215" s="195"/>
      <c r="N215" s="19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151</v>
      </c>
      <c r="AU215" s="18" t="s">
        <v>81</v>
      </c>
    </row>
    <row r="216" spans="1:65" s="2" customFormat="1">
      <c r="A216" s="35"/>
      <c r="B216" s="36"/>
      <c r="C216" s="37"/>
      <c r="D216" s="197" t="s">
        <v>153</v>
      </c>
      <c r="E216" s="37"/>
      <c r="F216" s="198" t="s">
        <v>354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153</v>
      </c>
      <c r="AU216" s="18" t="s">
        <v>81</v>
      </c>
    </row>
    <row r="217" spans="1:65" s="13" customFormat="1">
      <c r="B217" s="199"/>
      <c r="C217" s="200"/>
      <c r="D217" s="192" t="s">
        <v>155</v>
      </c>
      <c r="E217" s="201" t="s">
        <v>19</v>
      </c>
      <c r="F217" s="202" t="s">
        <v>355</v>
      </c>
      <c r="G217" s="200"/>
      <c r="H217" s="203">
        <v>7.3999999999999996E-2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155</v>
      </c>
      <c r="AU217" s="209" t="s">
        <v>81</v>
      </c>
      <c r="AV217" s="13" t="s">
        <v>81</v>
      </c>
      <c r="AW217" s="13" t="s">
        <v>34</v>
      </c>
      <c r="AX217" s="13" t="s">
        <v>79</v>
      </c>
      <c r="AY217" s="209" t="s">
        <v>142</v>
      </c>
    </row>
    <row r="218" spans="1:65" s="2" customFormat="1" ht="33" customHeight="1">
      <c r="A218" s="35"/>
      <c r="B218" s="36"/>
      <c r="C218" s="179" t="s">
        <v>356</v>
      </c>
      <c r="D218" s="179" t="s">
        <v>144</v>
      </c>
      <c r="E218" s="180" t="s">
        <v>357</v>
      </c>
      <c r="F218" s="181" t="s">
        <v>358</v>
      </c>
      <c r="G218" s="182" t="s">
        <v>147</v>
      </c>
      <c r="H218" s="183">
        <v>4.266</v>
      </c>
      <c r="I218" s="184"/>
      <c r="J218" s="185">
        <f>ROUND(I218*H218,2)</f>
        <v>0</v>
      </c>
      <c r="K218" s="181" t="s">
        <v>148</v>
      </c>
      <c r="L218" s="40"/>
      <c r="M218" s="186" t="s">
        <v>19</v>
      </c>
      <c r="N218" s="187" t="s">
        <v>43</v>
      </c>
      <c r="O218" s="65"/>
      <c r="P218" s="188">
        <f>O218*H218</f>
        <v>0</v>
      </c>
      <c r="Q218" s="188">
        <v>0</v>
      </c>
      <c r="R218" s="188">
        <f>Q218*H218</f>
        <v>0</v>
      </c>
      <c r="S218" s="188">
        <v>2.2000000000000002</v>
      </c>
      <c r="T218" s="189">
        <f>S218*H218</f>
        <v>9.3852000000000011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149</v>
      </c>
      <c r="AT218" s="190" t="s">
        <v>144</v>
      </c>
      <c r="AU218" s="190" t="s">
        <v>81</v>
      </c>
      <c r="AY218" s="18" t="s">
        <v>142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79</v>
      </c>
      <c r="BK218" s="191">
        <f>ROUND(I218*H218,2)</f>
        <v>0</v>
      </c>
      <c r="BL218" s="18" t="s">
        <v>149</v>
      </c>
      <c r="BM218" s="190" t="s">
        <v>359</v>
      </c>
    </row>
    <row r="219" spans="1:65" s="2" customFormat="1" ht="19.5">
      <c r="A219" s="35"/>
      <c r="B219" s="36"/>
      <c r="C219" s="37"/>
      <c r="D219" s="192" t="s">
        <v>151</v>
      </c>
      <c r="E219" s="37"/>
      <c r="F219" s="193" t="s">
        <v>360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151</v>
      </c>
      <c r="AU219" s="18" t="s">
        <v>81</v>
      </c>
    </row>
    <row r="220" spans="1:65" s="2" customFormat="1">
      <c r="A220" s="35"/>
      <c r="B220" s="36"/>
      <c r="C220" s="37"/>
      <c r="D220" s="197" t="s">
        <v>153</v>
      </c>
      <c r="E220" s="37"/>
      <c r="F220" s="198" t="s">
        <v>361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153</v>
      </c>
      <c r="AU220" s="18" t="s">
        <v>81</v>
      </c>
    </row>
    <row r="221" spans="1:65" s="13" customFormat="1" ht="22.5">
      <c r="B221" s="199"/>
      <c r="C221" s="200"/>
      <c r="D221" s="192" t="s">
        <v>155</v>
      </c>
      <c r="E221" s="201" t="s">
        <v>19</v>
      </c>
      <c r="F221" s="202" t="s">
        <v>362</v>
      </c>
      <c r="G221" s="200"/>
      <c r="H221" s="203">
        <v>4.266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155</v>
      </c>
      <c r="AU221" s="209" t="s">
        <v>81</v>
      </c>
      <c r="AV221" s="13" t="s">
        <v>81</v>
      </c>
      <c r="AW221" s="13" t="s">
        <v>34</v>
      </c>
      <c r="AX221" s="13" t="s">
        <v>79</v>
      </c>
      <c r="AY221" s="209" t="s">
        <v>142</v>
      </c>
    </row>
    <row r="222" spans="1:65" s="2" customFormat="1" ht="33" customHeight="1">
      <c r="A222" s="35"/>
      <c r="B222" s="36"/>
      <c r="C222" s="179" t="s">
        <v>363</v>
      </c>
      <c r="D222" s="179" t="s">
        <v>144</v>
      </c>
      <c r="E222" s="180" t="s">
        <v>364</v>
      </c>
      <c r="F222" s="181" t="s">
        <v>365</v>
      </c>
      <c r="G222" s="182" t="s">
        <v>147</v>
      </c>
      <c r="H222" s="183">
        <v>8.68</v>
      </c>
      <c r="I222" s="184"/>
      <c r="J222" s="185">
        <f>ROUND(I222*H222,2)</f>
        <v>0</v>
      </c>
      <c r="K222" s="181" t="s">
        <v>148</v>
      </c>
      <c r="L222" s="40"/>
      <c r="M222" s="186" t="s">
        <v>19</v>
      </c>
      <c r="N222" s="187" t="s">
        <v>43</v>
      </c>
      <c r="O222" s="65"/>
      <c r="P222" s="188">
        <f>O222*H222</f>
        <v>0</v>
      </c>
      <c r="Q222" s="188">
        <v>0</v>
      </c>
      <c r="R222" s="188">
        <f>Q222*H222</f>
        <v>0</v>
      </c>
      <c r="S222" s="188">
        <v>2.9000000000000001E-2</v>
      </c>
      <c r="T222" s="189">
        <f>S222*H222</f>
        <v>0.25172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0" t="s">
        <v>149</v>
      </c>
      <c r="AT222" s="190" t="s">
        <v>144</v>
      </c>
      <c r="AU222" s="190" t="s">
        <v>81</v>
      </c>
      <c r="AY222" s="18" t="s">
        <v>142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79</v>
      </c>
      <c r="BK222" s="191">
        <f>ROUND(I222*H222,2)</f>
        <v>0</v>
      </c>
      <c r="BL222" s="18" t="s">
        <v>149</v>
      </c>
      <c r="BM222" s="190" t="s">
        <v>366</v>
      </c>
    </row>
    <row r="223" spans="1:65" s="2" customFormat="1" ht="19.5">
      <c r="A223" s="35"/>
      <c r="B223" s="36"/>
      <c r="C223" s="37"/>
      <c r="D223" s="192" t="s">
        <v>151</v>
      </c>
      <c r="E223" s="37"/>
      <c r="F223" s="193" t="s">
        <v>367</v>
      </c>
      <c r="G223" s="37"/>
      <c r="H223" s="37"/>
      <c r="I223" s="194"/>
      <c r="J223" s="37"/>
      <c r="K223" s="37"/>
      <c r="L223" s="40"/>
      <c r="M223" s="195"/>
      <c r="N223" s="196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151</v>
      </c>
      <c r="AU223" s="18" t="s">
        <v>81</v>
      </c>
    </row>
    <row r="224" spans="1:65" s="2" customFormat="1">
      <c r="A224" s="35"/>
      <c r="B224" s="36"/>
      <c r="C224" s="37"/>
      <c r="D224" s="197" t="s">
        <v>153</v>
      </c>
      <c r="E224" s="37"/>
      <c r="F224" s="198" t="s">
        <v>368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153</v>
      </c>
      <c r="AU224" s="18" t="s">
        <v>81</v>
      </c>
    </row>
    <row r="225" spans="1:65" s="13" customFormat="1">
      <c r="B225" s="199"/>
      <c r="C225" s="200"/>
      <c r="D225" s="192" t="s">
        <v>155</v>
      </c>
      <c r="E225" s="201" t="s">
        <v>19</v>
      </c>
      <c r="F225" s="202" t="s">
        <v>369</v>
      </c>
      <c r="G225" s="200"/>
      <c r="H225" s="203">
        <v>8.68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155</v>
      </c>
      <c r="AU225" s="209" t="s">
        <v>81</v>
      </c>
      <c r="AV225" s="13" t="s">
        <v>81</v>
      </c>
      <c r="AW225" s="13" t="s">
        <v>34</v>
      </c>
      <c r="AX225" s="13" t="s">
        <v>79</v>
      </c>
      <c r="AY225" s="209" t="s">
        <v>142</v>
      </c>
    </row>
    <row r="226" spans="1:65" s="2" customFormat="1" ht="24.2" customHeight="1">
      <c r="A226" s="35"/>
      <c r="B226" s="36"/>
      <c r="C226" s="179" t="s">
        <v>370</v>
      </c>
      <c r="D226" s="179" t="s">
        <v>144</v>
      </c>
      <c r="E226" s="180" t="s">
        <v>371</v>
      </c>
      <c r="F226" s="181" t="s">
        <v>372</v>
      </c>
      <c r="G226" s="182" t="s">
        <v>373</v>
      </c>
      <c r="H226" s="183">
        <v>8.6999999999999993</v>
      </c>
      <c r="I226" s="184"/>
      <c r="J226" s="185">
        <f>ROUND(I226*H226,2)</f>
        <v>0</v>
      </c>
      <c r="K226" s="181" t="s">
        <v>148</v>
      </c>
      <c r="L226" s="40"/>
      <c r="M226" s="186" t="s">
        <v>19</v>
      </c>
      <c r="N226" s="187" t="s">
        <v>43</v>
      </c>
      <c r="O226" s="6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149</v>
      </c>
      <c r="AT226" s="190" t="s">
        <v>144</v>
      </c>
      <c r="AU226" s="190" t="s">
        <v>81</v>
      </c>
      <c r="AY226" s="18" t="s">
        <v>142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79</v>
      </c>
      <c r="BK226" s="191">
        <f>ROUND(I226*H226,2)</f>
        <v>0</v>
      </c>
      <c r="BL226" s="18" t="s">
        <v>149</v>
      </c>
      <c r="BM226" s="190" t="s">
        <v>374</v>
      </c>
    </row>
    <row r="227" spans="1:65" s="2" customFormat="1" ht="19.5">
      <c r="A227" s="35"/>
      <c r="B227" s="36"/>
      <c r="C227" s="37"/>
      <c r="D227" s="192" t="s">
        <v>151</v>
      </c>
      <c r="E227" s="37"/>
      <c r="F227" s="193" t="s">
        <v>375</v>
      </c>
      <c r="G227" s="37"/>
      <c r="H227" s="37"/>
      <c r="I227" s="194"/>
      <c r="J227" s="37"/>
      <c r="K227" s="37"/>
      <c r="L227" s="40"/>
      <c r="M227" s="195"/>
      <c r="N227" s="19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151</v>
      </c>
      <c r="AU227" s="18" t="s">
        <v>81</v>
      </c>
    </row>
    <row r="228" spans="1:65" s="2" customFormat="1">
      <c r="A228" s="35"/>
      <c r="B228" s="36"/>
      <c r="C228" s="37"/>
      <c r="D228" s="197" t="s">
        <v>153</v>
      </c>
      <c r="E228" s="37"/>
      <c r="F228" s="198" t="s">
        <v>376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153</v>
      </c>
      <c r="AU228" s="18" t="s">
        <v>81</v>
      </c>
    </row>
    <row r="229" spans="1:65" s="13" customFormat="1">
      <c r="B229" s="199"/>
      <c r="C229" s="200"/>
      <c r="D229" s="192" t="s">
        <v>155</v>
      </c>
      <c r="E229" s="201" t="s">
        <v>19</v>
      </c>
      <c r="F229" s="202" t="s">
        <v>377</v>
      </c>
      <c r="G229" s="200"/>
      <c r="H229" s="203">
        <v>2.8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155</v>
      </c>
      <c r="AU229" s="209" t="s">
        <v>81</v>
      </c>
      <c r="AV229" s="13" t="s">
        <v>81</v>
      </c>
      <c r="AW229" s="13" t="s">
        <v>34</v>
      </c>
      <c r="AX229" s="13" t="s">
        <v>72</v>
      </c>
      <c r="AY229" s="209" t="s">
        <v>142</v>
      </c>
    </row>
    <row r="230" spans="1:65" s="13" customFormat="1">
      <c r="B230" s="199"/>
      <c r="C230" s="200"/>
      <c r="D230" s="192" t="s">
        <v>155</v>
      </c>
      <c r="E230" s="201" t="s">
        <v>19</v>
      </c>
      <c r="F230" s="202" t="s">
        <v>378</v>
      </c>
      <c r="G230" s="200"/>
      <c r="H230" s="203">
        <v>5.9</v>
      </c>
      <c r="I230" s="204"/>
      <c r="J230" s="200"/>
      <c r="K230" s="200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155</v>
      </c>
      <c r="AU230" s="209" t="s">
        <v>81</v>
      </c>
      <c r="AV230" s="13" t="s">
        <v>81</v>
      </c>
      <c r="AW230" s="13" t="s">
        <v>34</v>
      </c>
      <c r="AX230" s="13" t="s">
        <v>72</v>
      </c>
      <c r="AY230" s="209" t="s">
        <v>142</v>
      </c>
    </row>
    <row r="231" spans="1:65" s="14" customFormat="1">
      <c r="B231" s="210"/>
      <c r="C231" s="211"/>
      <c r="D231" s="192" t="s">
        <v>155</v>
      </c>
      <c r="E231" s="212" t="s">
        <v>19</v>
      </c>
      <c r="F231" s="213" t="s">
        <v>200</v>
      </c>
      <c r="G231" s="211"/>
      <c r="H231" s="214">
        <v>8.6999999999999993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155</v>
      </c>
      <c r="AU231" s="220" t="s">
        <v>81</v>
      </c>
      <c r="AV231" s="14" t="s">
        <v>149</v>
      </c>
      <c r="AW231" s="14" t="s">
        <v>34</v>
      </c>
      <c r="AX231" s="14" t="s">
        <v>79</v>
      </c>
      <c r="AY231" s="220" t="s">
        <v>142</v>
      </c>
    </row>
    <row r="232" spans="1:65" s="12" customFormat="1" ht="22.9" customHeight="1">
      <c r="B232" s="163"/>
      <c r="C232" s="164"/>
      <c r="D232" s="165" t="s">
        <v>71</v>
      </c>
      <c r="E232" s="177" t="s">
        <v>379</v>
      </c>
      <c r="F232" s="177" t="s">
        <v>380</v>
      </c>
      <c r="G232" s="164"/>
      <c r="H232" s="164"/>
      <c r="I232" s="167"/>
      <c r="J232" s="178">
        <f>BK232</f>
        <v>0</v>
      </c>
      <c r="K232" s="164"/>
      <c r="L232" s="169"/>
      <c r="M232" s="170"/>
      <c r="N232" s="171"/>
      <c r="O232" s="171"/>
      <c r="P232" s="172">
        <f>SUM(P233:P242)</f>
        <v>0</v>
      </c>
      <c r="Q232" s="171"/>
      <c r="R232" s="172">
        <f>SUM(R233:R242)</f>
        <v>0</v>
      </c>
      <c r="S232" s="171"/>
      <c r="T232" s="173">
        <f>SUM(T233:T242)</f>
        <v>0</v>
      </c>
      <c r="AR232" s="174" t="s">
        <v>79</v>
      </c>
      <c r="AT232" s="175" t="s">
        <v>71</v>
      </c>
      <c r="AU232" s="175" t="s">
        <v>79</v>
      </c>
      <c r="AY232" s="174" t="s">
        <v>142</v>
      </c>
      <c r="BK232" s="176">
        <f>SUM(BK233:BK242)</f>
        <v>0</v>
      </c>
    </row>
    <row r="233" spans="1:65" s="2" customFormat="1" ht="24.2" customHeight="1">
      <c r="A233" s="35"/>
      <c r="B233" s="36"/>
      <c r="C233" s="179" t="s">
        <v>381</v>
      </c>
      <c r="D233" s="179" t="s">
        <v>144</v>
      </c>
      <c r="E233" s="180" t="s">
        <v>382</v>
      </c>
      <c r="F233" s="181" t="s">
        <v>383</v>
      </c>
      <c r="G233" s="182" t="s">
        <v>194</v>
      </c>
      <c r="H233" s="183">
        <v>13.529</v>
      </c>
      <c r="I233" s="184"/>
      <c r="J233" s="185">
        <f>ROUND(I233*H233,2)</f>
        <v>0</v>
      </c>
      <c r="K233" s="181" t="s">
        <v>148</v>
      </c>
      <c r="L233" s="40"/>
      <c r="M233" s="186" t="s">
        <v>19</v>
      </c>
      <c r="N233" s="187" t="s">
        <v>43</v>
      </c>
      <c r="O233" s="65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0" t="s">
        <v>149</v>
      </c>
      <c r="AT233" s="190" t="s">
        <v>144</v>
      </c>
      <c r="AU233" s="190" t="s">
        <v>81</v>
      </c>
      <c r="AY233" s="18" t="s">
        <v>142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79</v>
      </c>
      <c r="BK233" s="191">
        <f>ROUND(I233*H233,2)</f>
        <v>0</v>
      </c>
      <c r="BL233" s="18" t="s">
        <v>149</v>
      </c>
      <c r="BM233" s="190" t="s">
        <v>384</v>
      </c>
    </row>
    <row r="234" spans="1:65" s="2" customFormat="1" ht="19.5">
      <c r="A234" s="35"/>
      <c r="B234" s="36"/>
      <c r="C234" s="37"/>
      <c r="D234" s="192" t="s">
        <v>151</v>
      </c>
      <c r="E234" s="37"/>
      <c r="F234" s="193" t="s">
        <v>385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151</v>
      </c>
      <c r="AU234" s="18" t="s">
        <v>81</v>
      </c>
    </row>
    <row r="235" spans="1:65" s="2" customFormat="1">
      <c r="A235" s="35"/>
      <c r="B235" s="36"/>
      <c r="C235" s="37"/>
      <c r="D235" s="197" t="s">
        <v>153</v>
      </c>
      <c r="E235" s="37"/>
      <c r="F235" s="198" t="s">
        <v>386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153</v>
      </c>
      <c r="AU235" s="18" t="s">
        <v>81</v>
      </c>
    </row>
    <row r="236" spans="1:65" s="2" customFormat="1" ht="24.2" customHeight="1">
      <c r="A236" s="35"/>
      <c r="B236" s="36"/>
      <c r="C236" s="179" t="s">
        <v>387</v>
      </c>
      <c r="D236" s="179" t="s">
        <v>144</v>
      </c>
      <c r="E236" s="180" t="s">
        <v>388</v>
      </c>
      <c r="F236" s="181" t="s">
        <v>389</v>
      </c>
      <c r="G236" s="182" t="s">
        <v>194</v>
      </c>
      <c r="H236" s="183">
        <v>67.644999999999996</v>
      </c>
      <c r="I236" s="184"/>
      <c r="J236" s="185">
        <f>ROUND(I236*H236,2)</f>
        <v>0</v>
      </c>
      <c r="K236" s="181" t="s">
        <v>148</v>
      </c>
      <c r="L236" s="40"/>
      <c r="M236" s="186" t="s">
        <v>19</v>
      </c>
      <c r="N236" s="187" t="s">
        <v>43</v>
      </c>
      <c r="O236" s="65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0" t="s">
        <v>149</v>
      </c>
      <c r="AT236" s="190" t="s">
        <v>144</v>
      </c>
      <c r="AU236" s="190" t="s">
        <v>81</v>
      </c>
      <c r="AY236" s="18" t="s">
        <v>142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79</v>
      </c>
      <c r="BK236" s="191">
        <f>ROUND(I236*H236,2)</f>
        <v>0</v>
      </c>
      <c r="BL236" s="18" t="s">
        <v>149</v>
      </c>
      <c r="BM236" s="190" t="s">
        <v>390</v>
      </c>
    </row>
    <row r="237" spans="1:65" s="2" customFormat="1" ht="29.25">
      <c r="A237" s="35"/>
      <c r="B237" s="36"/>
      <c r="C237" s="37"/>
      <c r="D237" s="192" t="s">
        <v>151</v>
      </c>
      <c r="E237" s="37"/>
      <c r="F237" s="193" t="s">
        <v>391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151</v>
      </c>
      <c r="AU237" s="18" t="s">
        <v>81</v>
      </c>
    </row>
    <row r="238" spans="1:65" s="2" customFormat="1">
      <c r="A238" s="35"/>
      <c r="B238" s="36"/>
      <c r="C238" s="37"/>
      <c r="D238" s="197" t="s">
        <v>153</v>
      </c>
      <c r="E238" s="37"/>
      <c r="F238" s="198" t="s">
        <v>392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153</v>
      </c>
      <c r="AU238" s="18" t="s">
        <v>81</v>
      </c>
    </row>
    <row r="239" spans="1:65" s="13" customFormat="1">
      <c r="B239" s="199"/>
      <c r="C239" s="200"/>
      <c r="D239" s="192" t="s">
        <v>155</v>
      </c>
      <c r="E239" s="200"/>
      <c r="F239" s="202" t="s">
        <v>393</v>
      </c>
      <c r="G239" s="200"/>
      <c r="H239" s="203">
        <v>67.644999999999996</v>
      </c>
      <c r="I239" s="204"/>
      <c r="J239" s="200"/>
      <c r="K239" s="200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155</v>
      </c>
      <c r="AU239" s="209" t="s">
        <v>81</v>
      </c>
      <c r="AV239" s="13" t="s">
        <v>81</v>
      </c>
      <c r="AW239" s="13" t="s">
        <v>4</v>
      </c>
      <c r="AX239" s="13" t="s">
        <v>79</v>
      </c>
      <c r="AY239" s="209" t="s">
        <v>142</v>
      </c>
    </row>
    <row r="240" spans="1:65" s="2" customFormat="1" ht="37.9" customHeight="1">
      <c r="A240" s="35"/>
      <c r="B240" s="36"/>
      <c r="C240" s="179" t="s">
        <v>394</v>
      </c>
      <c r="D240" s="179" t="s">
        <v>144</v>
      </c>
      <c r="E240" s="180" t="s">
        <v>395</v>
      </c>
      <c r="F240" s="181" t="s">
        <v>396</v>
      </c>
      <c r="G240" s="182" t="s">
        <v>194</v>
      </c>
      <c r="H240" s="183">
        <v>13.529</v>
      </c>
      <c r="I240" s="184"/>
      <c r="J240" s="185">
        <f>ROUND(I240*H240,2)</f>
        <v>0</v>
      </c>
      <c r="K240" s="181" t="s">
        <v>148</v>
      </c>
      <c r="L240" s="40"/>
      <c r="M240" s="186" t="s">
        <v>19</v>
      </c>
      <c r="N240" s="187" t="s">
        <v>43</v>
      </c>
      <c r="O240" s="65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0" t="s">
        <v>149</v>
      </c>
      <c r="AT240" s="190" t="s">
        <v>144</v>
      </c>
      <c r="AU240" s="190" t="s">
        <v>81</v>
      </c>
      <c r="AY240" s="18" t="s">
        <v>142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79</v>
      </c>
      <c r="BK240" s="191">
        <f>ROUND(I240*H240,2)</f>
        <v>0</v>
      </c>
      <c r="BL240" s="18" t="s">
        <v>149</v>
      </c>
      <c r="BM240" s="190" t="s">
        <v>397</v>
      </c>
    </row>
    <row r="241" spans="1:65" s="2" customFormat="1" ht="29.25">
      <c r="A241" s="35"/>
      <c r="B241" s="36"/>
      <c r="C241" s="37"/>
      <c r="D241" s="192" t="s">
        <v>151</v>
      </c>
      <c r="E241" s="37"/>
      <c r="F241" s="193" t="s">
        <v>398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151</v>
      </c>
      <c r="AU241" s="18" t="s">
        <v>81</v>
      </c>
    </row>
    <row r="242" spans="1:65" s="2" customFormat="1">
      <c r="A242" s="35"/>
      <c r="B242" s="36"/>
      <c r="C242" s="37"/>
      <c r="D242" s="197" t="s">
        <v>153</v>
      </c>
      <c r="E242" s="37"/>
      <c r="F242" s="198" t="s">
        <v>399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153</v>
      </c>
      <c r="AU242" s="18" t="s">
        <v>81</v>
      </c>
    </row>
    <row r="243" spans="1:65" s="12" customFormat="1" ht="22.9" customHeight="1">
      <c r="B243" s="163"/>
      <c r="C243" s="164"/>
      <c r="D243" s="165" t="s">
        <v>71</v>
      </c>
      <c r="E243" s="177" t="s">
        <v>400</v>
      </c>
      <c r="F243" s="177" t="s">
        <v>401</v>
      </c>
      <c r="G243" s="164"/>
      <c r="H243" s="164"/>
      <c r="I243" s="167"/>
      <c r="J243" s="178">
        <f>BK243</f>
        <v>0</v>
      </c>
      <c r="K243" s="164"/>
      <c r="L243" s="169"/>
      <c r="M243" s="170"/>
      <c r="N243" s="171"/>
      <c r="O243" s="171"/>
      <c r="P243" s="172">
        <f>SUM(P244:P246)</f>
        <v>0</v>
      </c>
      <c r="Q243" s="171"/>
      <c r="R243" s="172">
        <f>SUM(R244:R246)</f>
        <v>0</v>
      </c>
      <c r="S243" s="171"/>
      <c r="T243" s="173">
        <f>SUM(T244:T246)</f>
        <v>0</v>
      </c>
      <c r="AR243" s="174" t="s">
        <v>79</v>
      </c>
      <c r="AT243" s="175" t="s">
        <v>71</v>
      </c>
      <c r="AU243" s="175" t="s">
        <v>79</v>
      </c>
      <c r="AY243" s="174" t="s">
        <v>142</v>
      </c>
      <c r="BK243" s="176">
        <f>SUM(BK244:BK246)</f>
        <v>0</v>
      </c>
    </row>
    <row r="244" spans="1:65" s="2" customFormat="1" ht="24.2" customHeight="1">
      <c r="A244" s="35"/>
      <c r="B244" s="36"/>
      <c r="C244" s="179" t="s">
        <v>402</v>
      </c>
      <c r="D244" s="179" t="s">
        <v>144</v>
      </c>
      <c r="E244" s="180" t="s">
        <v>403</v>
      </c>
      <c r="F244" s="181" t="s">
        <v>404</v>
      </c>
      <c r="G244" s="182" t="s">
        <v>194</v>
      </c>
      <c r="H244" s="183">
        <v>51.139000000000003</v>
      </c>
      <c r="I244" s="184"/>
      <c r="J244" s="185">
        <f>ROUND(I244*H244,2)</f>
        <v>0</v>
      </c>
      <c r="K244" s="181" t="s">
        <v>148</v>
      </c>
      <c r="L244" s="40"/>
      <c r="M244" s="186" t="s">
        <v>19</v>
      </c>
      <c r="N244" s="187" t="s">
        <v>43</v>
      </c>
      <c r="O244" s="65"/>
      <c r="P244" s="188">
        <f>O244*H244</f>
        <v>0</v>
      </c>
      <c r="Q244" s="188">
        <v>0</v>
      </c>
      <c r="R244" s="188">
        <f>Q244*H244</f>
        <v>0</v>
      </c>
      <c r="S244" s="188">
        <v>0</v>
      </c>
      <c r="T244" s="18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0" t="s">
        <v>149</v>
      </c>
      <c r="AT244" s="190" t="s">
        <v>144</v>
      </c>
      <c r="AU244" s="190" t="s">
        <v>81</v>
      </c>
      <c r="AY244" s="18" t="s">
        <v>142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79</v>
      </c>
      <c r="BK244" s="191">
        <f>ROUND(I244*H244,2)</f>
        <v>0</v>
      </c>
      <c r="BL244" s="18" t="s">
        <v>149</v>
      </c>
      <c r="BM244" s="190" t="s">
        <v>405</v>
      </c>
    </row>
    <row r="245" spans="1:65" s="2" customFormat="1" ht="39">
      <c r="A245" s="35"/>
      <c r="B245" s="36"/>
      <c r="C245" s="37"/>
      <c r="D245" s="192" t="s">
        <v>151</v>
      </c>
      <c r="E245" s="37"/>
      <c r="F245" s="193" t="s">
        <v>406</v>
      </c>
      <c r="G245" s="37"/>
      <c r="H245" s="37"/>
      <c r="I245" s="194"/>
      <c r="J245" s="37"/>
      <c r="K245" s="37"/>
      <c r="L245" s="40"/>
      <c r="M245" s="195"/>
      <c r="N245" s="196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151</v>
      </c>
      <c r="AU245" s="18" t="s">
        <v>81</v>
      </c>
    </row>
    <row r="246" spans="1:65" s="2" customFormat="1">
      <c r="A246" s="35"/>
      <c r="B246" s="36"/>
      <c r="C246" s="37"/>
      <c r="D246" s="197" t="s">
        <v>153</v>
      </c>
      <c r="E246" s="37"/>
      <c r="F246" s="198" t="s">
        <v>407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153</v>
      </c>
      <c r="AU246" s="18" t="s">
        <v>81</v>
      </c>
    </row>
    <row r="247" spans="1:65" s="12" customFormat="1" ht="25.9" customHeight="1">
      <c r="B247" s="163"/>
      <c r="C247" s="164"/>
      <c r="D247" s="165" t="s">
        <v>71</v>
      </c>
      <c r="E247" s="166" t="s">
        <v>408</v>
      </c>
      <c r="F247" s="166" t="s">
        <v>409</v>
      </c>
      <c r="G247" s="164"/>
      <c r="H247" s="164"/>
      <c r="I247" s="167"/>
      <c r="J247" s="168">
        <f>BK247</f>
        <v>0</v>
      </c>
      <c r="K247" s="164"/>
      <c r="L247" s="169"/>
      <c r="M247" s="170"/>
      <c r="N247" s="171"/>
      <c r="O247" s="171"/>
      <c r="P247" s="172">
        <f>P248</f>
        <v>0</v>
      </c>
      <c r="Q247" s="171"/>
      <c r="R247" s="172">
        <f>R248</f>
        <v>4.1710520000000001E-2</v>
      </c>
      <c r="S247" s="171"/>
      <c r="T247" s="173">
        <f>T248</f>
        <v>0</v>
      </c>
      <c r="AR247" s="174" t="s">
        <v>81</v>
      </c>
      <c r="AT247" s="175" t="s">
        <v>71</v>
      </c>
      <c r="AU247" s="175" t="s">
        <v>72</v>
      </c>
      <c r="AY247" s="174" t="s">
        <v>142</v>
      </c>
      <c r="BK247" s="176">
        <f>BK248</f>
        <v>0</v>
      </c>
    </row>
    <row r="248" spans="1:65" s="12" customFormat="1" ht="22.9" customHeight="1">
      <c r="B248" s="163"/>
      <c r="C248" s="164"/>
      <c r="D248" s="165" t="s">
        <v>71</v>
      </c>
      <c r="E248" s="177" t="s">
        <v>410</v>
      </c>
      <c r="F248" s="177" t="s">
        <v>411</v>
      </c>
      <c r="G248" s="164"/>
      <c r="H248" s="164"/>
      <c r="I248" s="167"/>
      <c r="J248" s="178">
        <f>BK248</f>
        <v>0</v>
      </c>
      <c r="K248" s="164"/>
      <c r="L248" s="169"/>
      <c r="M248" s="170"/>
      <c r="N248" s="171"/>
      <c r="O248" s="171"/>
      <c r="P248" s="172">
        <f>SUM(P249:P278)</f>
        <v>0</v>
      </c>
      <c r="Q248" s="171"/>
      <c r="R248" s="172">
        <f>SUM(R249:R278)</f>
        <v>4.1710520000000001E-2</v>
      </c>
      <c r="S248" s="171"/>
      <c r="T248" s="173">
        <f>SUM(T249:T278)</f>
        <v>0</v>
      </c>
      <c r="AR248" s="174" t="s">
        <v>81</v>
      </c>
      <c r="AT248" s="175" t="s">
        <v>71</v>
      </c>
      <c r="AU248" s="175" t="s">
        <v>79</v>
      </c>
      <c r="AY248" s="174" t="s">
        <v>142</v>
      </c>
      <c r="BK248" s="176">
        <f>SUM(BK249:BK278)</f>
        <v>0</v>
      </c>
    </row>
    <row r="249" spans="1:65" s="2" customFormat="1" ht="33" customHeight="1">
      <c r="A249" s="35"/>
      <c r="B249" s="36"/>
      <c r="C249" s="179" t="s">
        <v>412</v>
      </c>
      <c r="D249" s="179" t="s">
        <v>144</v>
      </c>
      <c r="E249" s="180" t="s">
        <v>413</v>
      </c>
      <c r="F249" s="181" t="s">
        <v>414</v>
      </c>
      <c r="G249" s="182" t="s">
        <v>179</v>
      </c>
      <c r="H249" s="183">
        <v>7.5629999999999997</v>
      </c>
      <c r="I249" s="184"/>
      <c r="J249" s="185">
        <f>ROUND(I249*H249,2)</f>
        <v>0</v>
      </c>
      <c r="K249" s="181" t="s">
        <v>148</v>
      </c>
      <c r="L249" s="40"/>
      <c r="M249" s="186" t="s">
        <v>19</v>
      </c>
      <c r="N249" s="187" t="s">
        <v>43</v>
      </c>
      <c r="O249" s="65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0" t="s">
        <v>251</v>
      </c>
      <c r="AT249" s="190" t="s">
        <v>144</v>
      </c>
      <c r="AU249" s="190" t="s">
        <v>81</v>
      </c>
      <c r="AY249" s="18" t="s">
        <v>142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79</v>
      </c>
      <c r="BK249" s="191">
        <f>ROUND(I249*H249,2)</f>
        <v>0</v>
      </c>
      <c r="BL249" s="18" t="s">
        <v>251</v>
      </c>
      <c r="BM249" s="190" t="s">
        <v>415</v>
      </c>
    </row>
    <row r="250" spans="1:65" s="2" customFormat="1" ht="19.5">
      <c r="A250" s="35"/>
      <c r="B250" s="36"/>
      <c r="C250" s="37"/>
      <c r="D250" s="192" t="s">
        <v>151</v>
      </c>
      <c r="E250" s="37"/>
      <c r="F250" s="193" t="s">
        <v>416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151</v>
      </c>
      <c r="AU250" s="18" t="s">
        <v>81</v>
      </c>
    </row>
    <row r="251" spans="1:65" s="2" customFormat="1">
      <c r="A251" s="35"/>
      <c r="B251" s="36"/>
      <c r="C251" s="37"/>
      <c r="D251" s="197" t="s">
        <v>153</v>
      </c>
      <c r="E251" s="37"/>
      <c r="F251" s="198" t="s">
        <v>417</v>
      </c>
      <c r="G251" s="37"/>
      <c r="H251" s="37"/>
      <c r="I251" s="194"/>
      <c r="J251" s="37"/>
      <c r="K251" s="37"/>
      <c r="L251" s="40"/>
      <c r="M251" s="195"/>
      <c r="N251" s="196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153</v>
      </c>
      <c r="AU251" s="18" t="s">
        <v>81</v>
      </c>
    </row>
    <row r="252" spans="1:65" s="2" customFormat="1" ht="24.2" customHeight="1">
      <c r="A252" s="35"/>
      <c r="B252" s="36"/>
      <c r="C252" s="221" t="s">
        <v>418</v>
      </c>
      <c r="D252" s="221" t="s">
        <v>246</v>
      </c>
      <c r="E252" s="222" t="s">
        <v>419</v>
      </c>
      <c r="F252" s="223" t="s">
        <v>420</v>
      </c>
      <c r="G252" s="224" t="s">
        <v>179</v>
      </c>
      <c r="H252" s="225">
        <v>7.5629999999999997</v>
      </c>
      <c r="I252" s="226"/>
      <c r="J252" s="227">
        <f>ROUND(I252*H252,2)</f>
        <v>0</v>
      </c>
      <c r="K252" s="223" t="s">
        <v>19</v>
      </c>
      <c r="L252" s="228"/>
      <c r="M252" s="229" t="s">
        <v>19</v>
      </c>
      <c r="N252" s="230" t="s">
        <v>43</v>
      </c>
      <c r="O252" s="65"/>
      <c r="P252" s="188">
        <f>O252*H252</f>
        <v>0</v>
      </c>
      <c r="Q252" s="188">
        <v>1E-3</v>
      </c>
      <c r="R252" s="188">
        <f>Q252*H252</f>
        <v>7.5630000000000003E-3</v>
      </c>
      <c r="S252" s="188">
        <v>0</v>
      </c>
      <c r="T252" s="18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0" t="s">
        <v>356</v>
      </c>
      <c r="AT252" s="190" t="s">
        <v>246</v>
      </c>
      <c r="AU252" s="190" t="s">
        <v>81</v>
      </c>
      <c r="AY252" s="18" t="s">
        <v>142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79</v>
      </c>
      <c r="BK252" s="191">
        <f>ROUND(I252*H252,2)</f>
        <v>0</v>
      </c>
      <c r="BL252" s="18" t="s">
        <v>251</v>
      </c>
      <c r="BM252" s="190" t="s">
        <v>421</v>
      </c>
    </row>
    <row r="253" spans="1:65" s="2" customFormat="1" ht="19.5">
      <c r="A253" s="35"/>
      <c r="B253" s="36"/>
      <c r="C253" s="37"/>
      <c r="D253" s="192" t="s">
        <v>151</v>
      </c>
      <c r="E253" s="37"/>
      <c r="F253" s="193" t="s">
        <v>422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151</v>
      </c>
      <c r="AU253" s="18" t="s">
        <v>81</v>
      </c>
    </row>
    <row r="254" spans="1:65" s="2" customFormat="1" ht="24.2" customHeight="1">
      <c r="A254" s="35"/>
      <c r="B254" s="36"/>
      <c r="C254" s="179" t="s">
        <v>423</v>
      </c>
      <c r="D254" s="179" t="s">
        <v>144</v>
      </c>
      <c r="E254" s="180" t="s">
        <v>424</v>
      </c>
      <c r="F254" s="181" t="s">
        <v>425</v>
      </c>
      <c r="G254" s="182" t="s">
        <v>179</v>
      </c>
      <c r="H254" s="183">
        <v>31.998999999999999</v>
      </c>
      <c r="I254" s="184"/>
      <c r="J254" s="185">
        <f>ROUND(I254*H254,2)</f>
        <v>0</v>
      </c>
      <c r="K254" s="181" t="s">
        <v>148</v>
      </c>
      <c r="L254" s="40"/>
      <c r="M254" s="186" t="s">
        <v>19</v>
      </c>
      <c r="N254" s="187" t="s">
        <v>43</v>
      </c>
      <c r="O254" s="65"/>
      <c r="P254" s="188">
        <f>O254*H254</f>
        <v>0</v>
      </c>
      <c r="Q254" s="188">
        <v>0</v>
      </c>
      <c r="R254" s="188">
        <f>Q254*H254</f>
        <v>0</v>
      </c>
      <c r="S254" s="188">
        <v>0</v>
      </c>
      <c r="T254" s="18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0" t="s">
        <v>251</v>
      </c>
      <c r="AT254" s="190" t="s">
        <v>144</v>
      </c>
      <c r="AU254" s="190" t="s">
        <v>81</v>
      </c>
      <c r="AY254" s="18" t="s">
        <v>142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8" t="s">
        <v>79</v>
      </c>
      <c r="BK254" s="191">
        <f>ROUND(I254*H254,2)</f>
        <v>0</v>
      </c>
      <c r="BL254" s="18" t="s">
        <v>251</v>
      </c>
      <c r="BM254" s="190" t="s">
        <v>426</v>
      </c>
    </row>
    <row r="255" spans="1:65" s="2" customFormat="1" ht="19.5">
      <c r="A255" s="35"/>
      <c r="B255" s="36"/>
      <c r="C255" s="37"/>
      <c r="D255" s="192" t="s">
        <v>151</v>
      </c>
      <c r="E255" s="37"/>
      <c r="F255" s="193" t="s">
        <v>427</v>
      </c>
      <c r="G255" s="37"/>
      <c r="H255" s="37"/>
      <c r="I255" s="194"/>
      <c r="J255" s="37"/>
      <c r="K255" s="37"/>
      <c r="L255" s="40"/>
      <c r="M255" s="195"/>
      <c r="N255" s="196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151</v>
      </c>
      <c r="AU255" s="18" t="s">
        <v>81</v>
      </c>
    </row>
    <row r="256" spans="1:65" s="2" customFormat="1">
      <c r="A256" s="35"/>
      <c r="B256" s="36"/>
      <c r="C256" s="37"/>
      <c r="D256" s="197" t="s">
        <v>153</v>
      </c>
      <c r="E256" s="37"/>
      <c r="F256" s="198" t="s">
        <v>428</v>
      </c>
      <c r="G256" s="37"/>
      <c r="H256" s="37"/>
      <c r="I256" s="194"/>
      <c r="J256" s="37"/>
      <c r="K256" s="37"/>
      <c r="L256" s="40"/>
      <c r="M256" s="195"/>
      <c r="N256" s="19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153</v>
      </c>
      <c r="AU256" s="18" t="s">
        <v>81</v>
      </c>
    </row>
    <row r="257" spans="1:65" s="13" customFormat="1" ht="22.5">
      <c r="B257" s="199"/>
      <c r="C257" s="200"/>
      <c r="D257" s="192" t="s">
        <v>155</v>
      </c>
      <c r="E257" s="201" t="s">
        <v>19</v>
      </c>
      <c r="F257" s="202" t="s">
        <v>429</v>
      </c>
      <c r="G257" s="200"/>
      <c r="H257" s="203">
        <v>31.998999999999999</v>
      </c>
      <c r="I257" s="204"/>
      <c r="J257" s="200"/>
      <c r="K257" s="200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155</v>
      </c>
      <c r="AU257" s="209" t="s">
        <v>81</v>
      </c>
      <c r="AV257" s="13" t="s">
        <v>81</v>
      </c>
      <c r="AW257" s="13" t="s">
        <v>34</v>
      </c>
      <c r="AX257" s="13" t="s">
        <v>79</v>
      </c>
      <c r="AY257" s="209" t="s">
        <v>142</v>
      </c>
    </row>
    <row r="258" spans="1:65" s="2" customFormat="1" ht="24.2" customHeight="1">
      <c r="A258" s="35"/>
      <c r="B258" s="36"/>
      <c r="C258" s="221" t="s">
        <v>430</v>
      </c>
      <c r="D258" s="221" t="s">
        <v>246</v>
      </c>
      <c r="E258" s="222" t="s">
        <v>419</v>
      </c>
      <c r="F258" s="223" t="s">
        <v>420</v>
      </c>
      <c r="G258" s="224" t="s">
        <v>179</v>
      </c>
      <c r="H258" s="225">
        <v>31.998999999999999</v>
      </c>
      <c r="I258" s="226"/>
      <c r="J258" s="227">
        <f>ROUND(I258*H258,2)</f>
        <v>0</v>
      </c>
      <c r="K258" s="223" t="s">
        <v>19</v>
      </c>
      <c r="L258" s="228"/>
      <c r="M258" s="229" t="s">
        <v>19</v>
      </c>
      <c r="N258" s="230" t="s">
        <v>43</v>
      </c>
      <c r="O258" s="65"/>
      <c r="P258" s="188">
        <f>O258*H258</f>
        <v>0</v>
      </c>
      <c r="Q258" s="188">
        <v>1E-3</v>
      </c>
      <c r="R258" s="188">
        <f>Q258*H258</f>
        <v>3.1999E-2</v>
      </c>
      <c r="S258" s="188">
        <v>0</v>
      </c>
      <c r="T258" s="18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0" t="s">
        <v>356</v>
      </c>
      <c r="AT258" s="190" t="s">
        <v>246</v>
      </c>
      <c r="AU258" s="190" t="s">
        <v>81</v>
      </c>
      <c r="AY258" s="18" t="s">
        <v>142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79</v>
      </c>
      <c r="BK258" s="191">
        <f>ROUND(I258*H258,2)</f>
        <v>0</v>
      </c>
      <c r="BL258" s="18" t="s">
        <v>251</v>
      </c>
      <c r="BM258" s="190" t="s">
        <v>431</v>
      </c>
    </row>
    <row r="259" spans="1:65" s="2" customFormat="1" ht="19.5">
      <c r="A259" s="35"/>
      <c r="B259" s="36"/>
      <c r="C259" s="37"/>
      <c r="D259" s="192" t="s">
        <v>151</v>
      </c>
      <c r="E259" s="37"/>
      <c r="F259" s="193" t="s">
        <v>422</v>
      </c>
      <c r="G259" s="37"/>
      <c r="H259" s="37"/>
      <c r="I259" s="194"/>
      <c r="J259" s="37"/>
      <c r="K259" s="37"/>
      <c r="L259" s="40"/>
      <c r="M259" s="195"/>
      <c r="N259" s="196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151</v>
      </c>
      <c r="AU259" s="18" t="s">
        <v>81</v>
      </c>
    </row>
    <row r="260" spans="1:65" s="2" customFormat="1" ht="24.2" customHeight="1">
      <c r="A260" s="35"/>
      <c r="B260" s="36"/>
      <c r="C260" s="179" t="s">
        <v>432</v>
      </c>
      <c r="D260" s="179" t="s">
        <v>144</v>
      </c>
      <c r="E260" s="180" t="s">
        <v>433</v>
      </c>
      <c r="F260" s="181" t="s">
        <v>434</v>
      </c>
      <c r="G260" s="182" t="s">
        <v>373</v>
      </c>
      <c r="H260" s="183">
        <v>39.08</v>
      </c>
      <c r="I260" s="184"/>
      <c r="J260" s="185">
        <f>ROUND(I260*H260,2)</f>
        <v>0</v>
      </c>
      <c r="K260" s="181" t="s">
        <v>148</v>
      </c>
      <c r="L260" s="40"/>
      <c r="M260" s="186" t="s">
        <v>19</v>
      </c>
      <c r="N260" s="187" t="s">
        <v>43</v>
      </c>
      <c r="O260" s="65"/>
      <c r="P260" s="188">
        <f>O260*H260</f>
        <v>0</v>
      </c>
      <c r="Q260" s="188">
        <v>0</v>
      </c>
      <c r="R260" s="188">
        <f>Q260*H260</f>
        <v>0</v>
      </c>
      <c r="S260" s="188">
        <v>0</v>
      </c>
      <c r="T260" s="18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0" t="s">
        <v>251</v>
      </c>
      <c r="AT260" s="190" t="s">
        <v>144</v>
      </c>
      <c r="AU260" s="190" t="s">
        <v>81</v>
      </c>
      <c r="AY260" s="18" t="s">
        <v>142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79</v>
      </c>
      <c r="BK260" s="191">
        <f>ROUND(I260*H260,2)</f>
        <v>0</v>
      </c>
      <c r="BL260" s="18" t="s">
        <v>251</v>
      </c>
      <c r="BM260" s="190" t="s">
        <v>435</v>
      </c>
    </row>
    <row r="261" spans="1:65" s="2" customFormat="1" ht="19.5">
      <c r="A261" s="35"/>
      <c r="B261" s="36"/>
      <c r="C261" s="37"/>
      <c r="D261" s="192" t="s">
        <v>151</v>
      </c>
      <c r="E261" s="37"/>
      <c r="F261" s="193" t="s">
        <v>436</v>
      </c>
      <c r="G261" s="37"/>
      <c r="H261" s="37"/>
      <c r="I261" s="194"/>
      <c r="J261" s="37"/>
      <c r="K261" s="37"/>
      <c r="L261" s="40"/>
      <c r="M261" s="195"/>
      <c r="N261" s="196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151</v>
      </c>
      <c r="AU261" s="18" t="s">
        <v>81</v>
      </c>
    </row>
    <row r="262" spans="1:65" s="2" customFormat="1">
      <c r="A262" s="35"/>
      <c r="B262" s="36"/>
      <c r="C262" s="37"/>
      <c r="D262" s="197" t="s">
        <v>153</v>
      </c>
      <c r="E262" s="37"/>
      <c r="F262" s="198" t="s">
        <v>437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153</v>
      </c>
      <c r="AU262" s="18" t="s">
        <v>81</v>
      </c>
    </row>
    <row r="263" spans="1:65" s="13" customFormat="1">
      <c r="B263" s="199"/>
      <c r="C263" s="200"/>
      <c r="D263" s="192" t="s">
        <v>155</v>
      </c>
      <c r="E263" s="201" t="s">
        <v>19</v>
      </c>
      <c r="F263" s="202" t="s">
        <v>438</v>
      </c>
      <c r="G263" s="200"/>
      <c r="H263" s="203">
        <v>39.08</v>
      </c>
      <c r="I263" s="204"/>
      <c r="J263" s="200"/>
      <c r="K263" s="200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155</v>
      </c>
      <c r="AU263" s="209" t="s">
        <v>81</v>
      </c>
      <c r="AV263" s="13" t="s">
        <v>81</v>
      </c>
      <c r="AW263" s="13" t="s">
        <v>34</v>
      </c>
      <c r="AX263" s="13" t="s">
        <v>79</v>
      </c>
      <c r="AY263" s="209" t="s">
        <v>142</v>
      </c>
    </row>
    <row r="264" spans="1:65" s="2" customFormat="1" ht="16.5" customHeight="1">
      <c r="A264" s="35"/>
      <c r="B264" s="36"/>
      <c r="C264" s="221" t="s">
        <v>439</v>
      </c>
      <c r="D264" s="221" t="s">
        <v>246</v>
      </c>
      <c r="E264" s="222" t="s">
        <v>440</v>
      </c>
      <c r="F264" s="223" t="s">
        <v>441</v>
      </c>
      <c r="G264" s="224" t="s">
        <v>373</v>
      </c>
      <c r="H264" s="225">
        <v>14.3</v>
      </c>
      <c r="I264" s="226"/>
      <c r="J264" s="227">
        <f>ROUND(I264*H264,2)</f>
        <v>0</v>
      </c>
      <c r="K264" s="223" t="s">
        <v>148</v>
      </c>
      <c r="L264" s="228"/>
      <c r="M264" s="229" t="s">
        <v>19</v>
      </c>
      <c r="N264" s="230" t="s">
        <v>43</v>
      </c>
      <c r="O264" s="65"/>
      <c r="P264" s="188">
        <f>O264*H264</f>
        <v>0</v>
      </c>
      <c r="Q264" s="188">
        <v>8.0000000000000007E-5</v>
      </c>
      <c r="R264" s="188">
        <f>Q264*H264</f>
        <v>1.1440000000000001E-3</v>
      </c>
      <c r="S264" s="188">
        <v>0</v>
      </c>
      <c r="T264" s="18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0" t="s">
        <v>356</v>
      </c>
      <c r="AT264" s="190" t="s">
        <v>246</v>
      </c>
      <c r="AU264" s="190" t="s">
        <v>81</v>
      </c>
      <c r="AY264" s="18" t="s">
        <v>142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79</v>
      </c>
      <c r="BK264" s="191">
        <f>ROUND(I264*H264,2)</f>
        <v>0</v>
      </c>
      <c r="BL264" s="18" t="s">
        <v>251</v>
      </c>
      <c r="BM264" s="190" t="s">
        <v>442</v>
      </c>
    </row>
    <row r="265" spans="1:65" s="2" customFormat="1">
      <c r="A265" s="35"/>
      <c r="B265" s="36"/>
      <c r="C265" s="37"/>
      <c r="D265" s="192" t="s">
        <v>151</v>
      </c>
      <c r="E265" s="37"/>
      <c r="F265" s="193" t="s">
        <v>441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151</v>
      </c>
      <c r="AU265" s="18" t="s">
        <v>81</v>
      </c>
    </row>
    <row r="266" spans="1:65" s="2" customFormat="1">
      <c r="A266" s="35"/>
      <c r="B266" s="36"/>
      <c r="C266" s="37"/>
      <c r="D266" s="197" t="s">
        <v>153</v>
      </c>
      <c r="E266" s="37"/>
      <c r="F266" s="198" t="s">
        <v>443</v>
      </c>
      <c r="G266" s="37"/>
      <c r="H266" s="37"/>
      <c r="I266" s="194"/>
      <c r="J266" s="37"/>
      <c r="K266" s="37"/>
      <c r="L266" s="40"/>
      <c r="M266" s="195"/>
      <c r="N266" s="196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153</v>
      </c>
      <c r="AU266" s="18" t="s">
        <v>81</v>
      </c>
    </row>
    <row r="267" spans="1:65" s="13" customFormat="1">
      <c r="B267" s="199"/>
      <c r="C267" s="200"/>
      <c r="D267" s="192" t="s">
        <v>155</v>
      </c>
      <c r="E267" s="200"/>
      <c r="F267" s="202" t="s">
        <v>444</v>
      </c>
      <c r="G267" s="200"/>
      <c r="H267" s="203">
        <v>14.3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155</v>
      </c>
      <c r="AU267" s="209" t="s">
        <v>81</v>
      </c>
      <c r="AV267" s="13" t="s">
        <v>81</v>
      </c>
      <c r="AW267" s="13" t="s">
        <v>4</v>
      </c>
      <c r="AX267" s="13" t="s">
        <v>79</v>
      </c>
      <c r="AY267" s="209" t="s">
        <v>142</v>
      </c>
    </row>
    <row r="268" spans="1:65" s="2" customFormat="1" ht="16.5" customHeight="1">
      <c r="A268" s="35"/>
      <c r="B268" s="36"/>
      <c r="C268" s="221" t="s">
        <v>445</v>
      </c>
      <c r="D268" s="221" t="s">
        <v>246</v>
      </c>
      <c r="E268" s="222" t="s">
        <v>446</v>
      </c>
      <c r="F268" s="223" t="s">
        <v>447</v>
      </c>
      <c r="G268" s="224" t="s">
        <v>373</v>
      </c>
      <c r="H268" s="225">
        <v>14.3</v>
      </c>
      <c r="I268" s="226"/>
      <c r="J268" s="227">
        <f>ROUND(I268*H268,2)</f>
        <v>0</v>
      </c>
      <c r="K268" s="223" t="s">
        <v>148</v>
      </c>
      <c r="L268" s="228"/>
      <c r="M268" s="229" t="s">
        <v>19</v>
      </c>
      <c r="N268" s="230" t="s">
        <v>43</v>
      </c>
      <c r="O268" s="65"/>
      <c r="P268" s="188">
        <f>O268*H268</f>
        <v>0</v>
      </c>
      <c r="Q268" s="188">
        <v>3.0000000000000001E-5</v>
      </c>
      <c r="R268" s="188">
        <f>Q268*H268</f>
        <v>4.2900000000000002E-4</v>
      </c>
      <c r="S268" s="188">
        <v>0</v>
      </c>
      <c r="T268" s="18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0" t="s">
        <v>356</v>
      </c>
      <c r="AT268" s="190" t="s">
        <v>246</v>
      </c>
      <c r="AU268" s="190" t="s">
        <v>81</v>
      </c>
      <c r="AY268" s="18" t="s">
        <v>142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8" t="s">
        <v>79</v>
      </c>
      <c r="BK268" s="191">
        <f>ROUND(I268*H268,2)</f>
        <v>0</v>
      </c>
      <c r="BL268" s="18" t="s">
        <v>251</v>
      </c>
      <c r="BM268" s="190" t="s">
        <v>448</v>
      </c>
    </row>
    <row r="269" spans="1:65" s="2" customFormat="1">
      <c r="A269" s="35"/>
      <c r="B269" s="36"/>
      <c r="C269" s="37"/>
      <c r="D269" s="192" t="s">
        <v>151</v>
      </c>
      <c r="E269" s="37"/>
      <c r="F269" s="193" t="s">
        <v>447</v>
      </c>
      <c r="G269" s="37"/>
      <c r="H269" s="37"/>
      <c r="I269" s="194"/>
      <c r="J269" s="37"/>
      <c r="K269" s="37"/>
      <c r="L269" s="40"/>
      <c r="M269" s="195"/>
      <c r="N269" s="19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151</v>
      </c>
      <c r="AU269" s="18" t="s">
        <v>81</v>
      </c>
    </row>
    <row r="270" spans="1:65" s="2" customFormat="1">
      <c r="A270" s="35"/>
      <c r="B270" s="36"/>
      <c r="C270" s="37"/>
      <c r="D270" s="197" t="s">
        <v>153</v>
      </c>
      <c r="E270" s="37"/>
      <c r="F270" s="198" t="s">
        <v>449</v>
      </c>
      <c r="G270" s="37"/>
      <c r="H270" s="37"/>
      <c r="I270" s="194"/>
      <c r="J270" s="37"/>
      <c r="K270" s="37"/>
      <c r="L270" s="40"/>
      <c r="M270" s="195"/>
      <c r="N270" s="196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153</v>
      </c>
      <c r="AU270" s="18" t="s">
        <v>81</v>
      </c>
    </row>
    <row r="271" spans="1:65" s="13" customFormat="1">
      <c r="B271" s="199"/>
      <c r="C271" s="200"/>
      <c r="D271" s="192" t="s">
        <v>155</v>
      </c>
      <c r="E271" s="200"/>
      <c r="F271" s="202" t="s">
        <v>444</v>
      </c>
      <c r="G271" s="200"/>
      <c r="H271" s="203">
        <v>14.3</v>
      </c>
      <c r="I271" s="204"/>
      <c r="J271" s="200"/>
      <c r="K271" s="200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155</v>
      </c>
      <c r="AU271" s="209" t="s">
        <v>81</v>
      </c>
      <c r="AV271" s="13" t="s">
        <v>81</v>
      </c>
      <c r="AW271" s="13" t="s">
        <v>4</v>
      </c>
      <c r="AX271" s="13" t="s">
        <v>79</v>
      </c>
      <c r="AY271" s="209" t="s">
        <v>142</v>
      </c>
    </row>
    <row r="272" spans="1:65" s="2" customFormat="1" ht="16.5" customHeight="1">
      <c r="A272" s="35"/>
      <c r="B272" s="36"/>
      <c r="C272" s="221" t="s">
        <v>450</v>
      </c>
      <c r="D272" s="221" t="s">
        <v>246</v>
      </c>
      <c r="E272" s="222" t="s">
        <v>451</v>
      </c>
      <c r="F272" s="223" t="s">
        <v>452</v>
      </c>
      <c r="G272" s="224" t="s">
        <v>373</v>
      </c>
      <c r="H272" s="225">
        <v>14.388</v>
      </c>
      <c r="I272" s="226"/>
      <c r="J272" s="227">
        <f>ROUND(I272*H272,2)</f>
        <v>0</v>
      </c>
      <c r="K272" s="223" t="s">
        <v>148</v>
      </c>
      <c r="L272" s="228"/>
      <c r="M272" s="229" t="s">
        <v>19</v>
      </c>
      <c r="N272" s="230" t="s">
        <v>43</v>
      </c>
      <c r="O272" s="65"/>
      <c r="P272" s="188">
        <f>O272*H272</f>
        <v>0</v>
      </c>
      <c r="Q272" s="188">
        <v>4.0000000000000003E-5</v>
      </c>
      <c r="R272" s="188">
        <f>Q272*H272</f>
        <v>5.7552000000000005E-4</v>
      </c>
      <c r="S272" s="188">
        <v>0</v>
      </c>
      <c r="T272" s="18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0" t="s">
        <v>356</v>
      </c>
      <c r="AT272" s="190" t="s">
        <v>246</v>
      </c>
      <c r="AU272" s="190" t="s">
        <v>81</v>
      </c>
      <c r="AY272" s="18" t="s">
        <v>142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8" t="s">
        <v>79</v>
      </c>
      <c r="BK272" s="191">
        <f>ROUND(I272*H272,2)</f>
        <v>0</v>
      </c>
      <c r="BL272" s="18" t="s">
        <v>251</v>
      </c>
      <c r="BM272" s="190" t="s">
        <v>453</v>
      </c>
    </row>
    <row r="273" spans="1:65" s="2" customFormat="1">
      <c r="A273" s="35"/>
      <c r="B273" s="36"/>
      <c r="C273" s="37"/>
      <c r="D273" s="192" t="s">
        <v>151</v>
      </c>
      <c r="E273" s="37"/>
      <c r="F273" s="193" t="s">
        <v>452</v>
      </c>
      <c r="G273" s="37"/>
      <c r="H273" s="37"/>
      <c r="I273" s="194"/>
      <c r="J273" s="37"/>
      <c r="K273" s="37"/>
      <c r="L273" s="40"/>
      <c r="M273" s="195"/>
      <c r="N273" s="196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151</v>
      </c>
      <c r="AU273" s="18" t="s">
        <v>81</v>
      </c>
    </row>
    <row r="274" spans="1:65" s="2" customFormat="1">
      <c r="A274" s="35"/>
      <c r="B274" s="36"/>
      <c r="C274" s="37"/>
      <c r="D274" s="197" t="s">
        <v>153</v>
      </c>
      <c r="E274" s="37"/>
      <c r="F274" s="198" t="s">
        <v>454</v>
      </c>
      <c r="G274" s="37"/>
      <c r="H274" s="37"/>
      <c r="I274" s="194"/>
      <c r="J274" s="37"/>
      <c r="K274" s="37"/>
      <c r="L274" s="40"/>
      <c r="M274" s="195"/>
      <c r="N274" s="196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153</v>
      </c>
      <c r="AU274" s="18" t="s">
        <v>81</v>
      </c>
    </row>
    <row r="275" spans="1:65" s="13" customFormat="1">
      <c r="B275" s="199"/>
      <c r="C275" s="200"/>
      <c r="D275" s="192" t="s">
        <v>155</v>
      </c>
      <c r="E275" s="200"/>
      <c r="F275" s="202" t="s">
        <v>455</v>
      </c>
      <c r="G275" s="200"/>
      <c r="H275" s="203">
        <v>14.388</v>
      </c>
      <c r="I275" s="204"/>
      <c r="J275" s="200"/>
      <c r="K275" s="200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155</v>
      </c>
      <c r="AU275" s="209" t="s">
        <v>81</v>
      </c>
      <c r="AV275" s="13" t="s">
        <v>81</v>
      </c>
      <c r="AW275" s="13" t="s">
        <v>4</v>
      </c>
      <c r="AX275" s="13" t="s">
        <v>79</v>
      </c>
      <c r="AY275" s="209" t="s">
        <v>142</v>
      </c>
    </row>
    <row r="276" spans="1:65" s="2" customFormat="1" ht="24.2" customHeight="1">
      <c r="A276" s="35"/>
      <c r="B276" s="36"/>
      <c r="C276" s="179" t="s">
        <v>456</v>
      </c>
      <c r="D276" s="179" t="s">
        <v>144</v>
      </c>
      <c r="E276" s="180" t="s">
        <v>457</v>
      </c>
      <c r="F276" s="181" t="s">
        <v>458</v>
      </c>
      <c r="G276" s="182" t="s">
        <v>459</v>
      </c>
      <c r="H276" s="241"/>
      <c r="I276" s="184"/>
      <c r="J276" s="185">
        <f>ROUND(I276*H276,2)</f>
        <v>0</v>
      </c>
      <c r="K276" s="181" t="s">
        <v>148</v>
      </c>
      <c r="L276" s="40"/>
      <c r="M276" s="186" t="s">
        <v>19</v>
      </c>
      <c r="N276" s="187" t="s">
        <v>43</v>
      </c>
      <c r="O276" s="65"/>
      <c r="P276" s="188">
        <f>O276*H276</f>
        <v>0</v>
      </c>
      <c r="Q276" s="188">
        <v>0</v>
      </c>
      <c r="R276" s="188">
        <f>Q276*H276</f>
        <v>0</v>
      </c>
      <c r="S276" s="188">
        <v>0</v>
      </c>
      <c r="T276" s="18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0" t="s">
        <v>149</v>
      </c>
      <c r="AT276" s="190" t="s">
        <v>144</v>
      </c>
      <c r="AU276" s="190" t="s">
        <v>81</v>
      </c>
      <c r="AY276" s="18" t="s">
        <v>142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8" t="s">
        <v>79</v>
      </c>
      <c r="BK276" s="191">
        <f>ROUND(I276*H276,2)</f>
        <v>0</v>
      </c>
      <c r="BL276" s="18" t="s">
        <v>149</v>
      </c>
      <c r="BM276" s="190" t="s">
        <v>460</v>
      </c>
    </row>
    <row r="277" spans="1:65" s="2" customFormat="1" ht="29.25">
      <c r="A277" s="35"/>
      <c r="B277" s="36"/>
      <c r="C277" s="37"/>
      <c r="D277" s="192" t="s">
        <v>151</v>
      </c>
      <c r="E277" s="37"/>
      <c r="F277" s="193" t="s">
        <v>461</v>
      </c>
      <c r="G277" s="37"/>
      <c r="H277" s="37"/>
      <c r="I277" s="194"/>
      <c r="J277" s="37"/>
      <c r="K277" s="37"/>
      <c r="L277" s="40"/>
      <c r="M277" s="195"/>
      <c r="N277" s="196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151</v>
      </c>
      <c r="AU277" s="18" t="s">
        <v>81</v>
      </c>
    </row>
    <row r="278" spans="1:65" s="2" customFormat="1">
      <c r="A278" s="35"/>
      <c r="B278" s="36"/>
      <c r="C278" s="37"/>
      <c r="D278" s="197" t="s">
        <v>153</v>
      </c>
      <c r="E278" s="37"/>
      <c r="F278" s="198" t="s">
        <v>462</v>
      </c>
      <c r="G278" s="37"/>
      <c r="H278" s="37"/>
      <c r="I278" s="194"/>
      <c r="J278" s="37"/>
      <c r="K278" s="37"/>
      <c r="L278" s="40"/>
      <c r="M278" s="242"/>
      <c r="N278" s="243"/>
      <c r="O278" s="244"/>
      <c r="P278" s="244"/>
      <c r="Q278" s="244"/>
      <c r="R278" s="244"/>
      <c r="S278" s="244"/>
      <c r="T278" s="24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153</v>
      </c>
      <c r="AU278" s="18" t="s">
        <v>81</v>
      </c>
    </row>
    <row r="279" spans="1:65" s="2" customFormat="1" ht="6.95" customHeight="1">
      <c r="A279" s="35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0"/>
      <c r="M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</row>
  </sheetData>
  <sheetProtection password="CC35" sheet="1" objects="1" scenarios="1" formatColumns="0" formatRows="0" autoFilter="0"/>
  <autoFilter ref="C96:K278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2" r:id="rId1"/>
    <hyperlink ref="F106" r:id="rId2"/>
    <hyperlink ref="F109" r:id="rId3"/>
    <hyperlink ref="F113" r:id="rId4"/>
    <hyperlink ref="F118" r:id="rId5"/>
    <hyperlink ref="F122" r:id="rId6"/>
    <hyperlink ref="F126" r:id="rId7"/>
    <hyperlink ref="F136" r:id="rId8"/>
    <hyperlink ref="F140" r:id="rId9"/>
    <hyperlink ref="F144" r:id="rId10"/>
    <hyperlink ref="F151" r:id="rId11"/>
    <hyperlink ref="F159" r:id="rId12"/>
    <hyperlink ref="F165" r:id="rId13"/>
    <hyperlink ref="F168" r:id="rId14"/>
    <hyperlink ref="F173" r:id="rId15"/>
    <hyperlink ref="F176" r:id="rId16"/>
    <hyperlink ref="F180" r:id="rId17"/>
    <hyperlink ref="F184" r:id="rId18"/>
    <hyperlink ref="F188" r:id="rId19"/>
    <hyperlink ref="F192" r:id="rId20"/>
    <hyperlink ref="F198" r:id="rId21"/>
    <hyperlink ref="F203" r:id="rId22"/>
    <hyperlink ref="F208" r:id="rId23"/>
    <hyperlink ref="F212" r:id="rId24"/>
    <hyperlink ref="F216" r:id="rId25"/>
    <hyperlink ref="F220" r:id="rId26"/>
    <hyperlink ref="F224" r:id="rId27"/>
    <hyperlink ref="F228" r:id="rId28"/>
    <hyperlink ref="F235" r:id="rId29"/>
    <hyperlink ref="F238" r:id="rId30"/>
    <hyperlink ref="F242" r:id="rId31"/>
    <hyperlink ref="F246" r:id="rId32"/>
    <hyperlink ref="F251" r:id="rId33"/>
    <hyperlink ref="F256" r:id="rId34"/>
    <hyperlink ref="F262" r:id="rId35"/>
    <hyperlink ref="F266" r:id="rId36"/>
    <hyperlink ref="F270" r:id="rId37"/>
    <hyperlink ref="F274" r:id="rId38"/>
    <hyperlink ref="F278" r:id="rId3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8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4" t="str">
        <f>'Rekapitulace stavby'!K6</f>
        <v>Výdejna stravy- Králíček - Stavební úpravy obj.čp1035 na pozemku č.st.77, kú Nové  Město nad Met- etapa 1</v>
      </c>
      <c r="F7" s="375"/>
      <c r="G7" s="375"/>
      <c r="H7" s="375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4" t="s">
        <v>108</v>
      </c>
      <c r="F9" s="376"/>
      <c r="G9" s="376"/>
      <c r="H9" s="37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7" t="s">
        <v>463</v>
      </c>
      <c r="F11" s="376"/>
      <c r="G11" s="376"/>
      <c r="H11" s="37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18. 11. 2021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464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35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ROUND((SUM(BE96:BE386)),  2)</f>
        <v>0</v>
      </c>
      <c r="G35" s="35"/>
      <c r="H35" s="35"/>
      <c r="I35" s="125">
        <v>0.21</v>
      </c>
      <c r="J35" s="124">
        <f>ROUND(((SUM(BE96:BE386))*I35),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ROUND((SUM(BF96:BF386)),  2)</f>
        <v>0</v>
      </c>
      <c r="G36" s="35"/>
      <c r="H36" s="35"/>
      <c r="I36" s="125">
        <v>0.15</v>
      </c>
      <c r="J36" s="124">
        <f>ROUND(((SUM(BF96:BF386))*I36),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ROUND((SUM(BG96:BG386)),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ROUND((SUM(BH96:BH386)),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ROUND((SUM(BI96:BI386)),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72" t="str">
        <f>E7</f>
        <v>Výdejna stravy- Králíček - Stavební úpravy obj.čp1035 na pozemku č.st.77, kú Nové  Město nad Met- etapa 1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108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60" t="str">
        <f>E11</f>
        <v>SO 02-D2 - Přípojka kanalizace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30" t="s">
        <v>23</v>
      </c>
      <c r="J56" s="60" t="str">
        <f>IF(J14="","",J14)</f>
        <v>18. 11. 2021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SŠ a ZŠ ,  Nové  Město nad Met</v>
      </c>
      <c r="G58" s="37"/>
      <c r="H58" s="37"/>
      <c r="I58" s="30" t="s">
        <v>31</v>
      </c>
      <c r="J58" s="33" t="str">
        <f>E23</f>
        <v>Ing. Pavel Korda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35</v>
      </c>
      <c r="J59" s="33" t="str">
        <f>E26</f>
        <v xml:space="preserve">Ing. Marcela Kalužná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115</v>
      </c>
      <c r="E64" s="144"/>
      <c r="F64" s="144"/>
      <c r="G64" s="144"/>
      <c r="H64" s="144"/>
      <c r="I64" s="144"/>
      <c r="J64" s="145">
        <f>J97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116</v>
      </c>
      <c r="E65" s="149"/>
      <c r="F65" s="149"/>
      <c r="G65" s="149"/>
      <c r="H65" s="149"/>
      <c r="I65" s="149"/>
      <c r="J65" s="150">
        <f>J98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118</v>
      </c>
      <c r="E66" s="149"/>
      <c r="F66" s="149"/>
      <c r="G66" s="149"/>
      <c r="H66" s="149"/>
      <c r="I66" s="149"/>
      <c r="J66" s="150">
        <f>J255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119</v>
      </c>
      <c r="E67" s="149"/>
      <c r="F67" s="149"/>
      <c r="G67" s="149"/>
      <c r="H67" s="149"/>
      <c r="I67" s="149"/>
      <c r="J67" s="150">
        <f>J259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465</v>
      </c>
      <c r="E68" s="149"/>
      <c r="F68" s="149"/>
      <c r="G68" s="149"/>
      <c r="H68" s="149"/>
      <c r="I68" s="149"/>
      <c r="J68" s="150">
        <f>J266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121</v>
      </c>
      <c r="E69" s="149"/>
      <c r="F69" s="149"/>
      <c r="G69" s="149"/>
      <c r="H69" s="149"/>
      <c r="I69" s="149"/>
      <c r="J69" s="150">
        <f>J299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122</v>
      </c>
      <c r="E70" s="149"/>
      <c r="F70" s="149"/>
      <c r="G70" s="149"/>
      <c r="H70" s="149"/>
      <c r="I70" s="149"/>
      <c r="J70" s="150">
        <f>J337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123</v>
      </c>
      <c r="E71" s="149"/>
      <c r="F71" s="149"/>
      <c r="G71" s="149"/>
      <c r="H71" s="149"/>
      <c r="I71" s="149"/>
      <c r="J71" s="150">
        <f>J346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124</v>
      </c>
      <c r="E72" s="149"/>
      <c r="F72" s="149"/>
      <c r="G72" s="149"/>
      <c r="H72" s="149"/>
      <c r="I72" s="149"/>
      <c r="J72" s="150">
        <f>J368</f>
        <v>0</v>
      </c>
      <c r="K72" s="98"/>
      <c r="L72" s="151"/>
    </row>
    <row r="73" spans="1:31" s="9" customFormat="1" ht="24.95" customHeight="1">
      <c r="B73" s="141"/>
      <c r="C73" s="142"/>
      <c r="D73" s="143" t="s">
        <v>125</v>
      </c>
      <c r="E73" s="144"/>
      <c r="F73" s="144"/>
      <c r="G73" s="144"/>
      <c r="H73" s="144"/>
      <c r="I73" s="144"/>
      <c r="J73" s="145">
        <f>J372</f>
        <v>0</v>
      </c>
      <c r="K73" s="142"/>
      <c r="L73" s="146"/>
    </row>
    <row r="74" spans="1:31" s="10" customFormat="1" ht="19.899999999999999" customHeight="1">
      <c r="B74" s="147"/>
      <c r="C74" s="98"/>
      <c r="D74" s="148" t="s">
        <v>126</v>
      </c>
      <c r="E74" s="149"/>
      <c r="F74" s="149"/>
      <c r="G74" s="149"/>
      <c r="H74" s="149"/>
      <c r="I74" s="149"/>
      <c r="J74" s="150">
        <f>J373</f>
        <v>0</v>
      </c>
      <c r="K74" s="98"/>
      <c r="L74" s="151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127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26.25" customHeight="1">
      <c r="A84" s="35"/>
      <c r="B84" s="36"/>
      <c r="C84" s="37"/>
      <c r="D84" s="37"/>
      <c r="E84" s="372" t="str">
        <f>E7</f>
        <v>Výdejna stravy- Králíček - Stavební úpravy obj.čp1035 na pozemku č.st.77, kú Nové  Město nad Met- etapa 1</v>
      </c>
      <c r="F84" s="373"/>
      <c r="G84" s="373"/>
      <c r="H84" s="373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1" customFormat="1" ht="12" customHeight="1">
      <c r="B85" s="22"/>
      <c r="C85" s="30" t="s">
        <v>107</v>
      </c>
      <c r="D85" s="23"/>
      <c r="E85" s="23"/>
      <c r="F85" s="23"/>
      <c r="G85" s="23"/>
      <c r="H85" s="23"/>
      <c r="I85" s="23"/>
      <c r="J85" s="23"/>
      <c r="K85" s="23"/>
      <c r="L85" s="21"/>
    </row>
    <row r="86" spans="1:63" s="2" customFormat="1" ht="16.5" customHeight="1">
      <c r="A86" s="35"/>
      <c r="B86" s="36"/>
      <c r="C86" s="37"/>
      <c r="D86" s="37"/>
      <c r="E86" s="372" t="s">
        <v>108</v>
      </c>
      <c r="F86" s="371"/>
      <c r="G86" s="371"/>
      <c r="H86" s="371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109</v>
      </c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60" t="str">
        <f>E11</f>
        <v>SO 02-D2 - Přípojka kanalizace</v>
      </c>
      <c r="F88" s="371"/>
      <c r="G88" s="371"/>
      <c r="H88" s="371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F14</f>
        <v xml:space="preserve"> Nové  Město nad Met</v>
      </c>
      <c r="G90" s="37"/>
      <c r="H90" s="37"/>
      <c r="I90" s="30" t="s">
        <v>23</v>
      </c>
      <c r="J90" s="60" t="str">
        <f>IF(J14="","",J14)</f>
        <v>18. 11. 2021</v>
      </c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E17</f>
        <v>SŠ a ZŠ ,  Nové  Město nad Met</v>
      </c>
      <c r="G92" s="37"/>
      <c r="H92" s="37"/>
      <c r="I92" s="30" t="s">
        <v>31</v>
      </c>
      <c r="J92" s="33" t="str">
        <f>E23</f>
        <v>Ing. Pavel Korda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29</v>
      </c>
      <c r="D93" s="37"/>
      <c r="E93" s="37"/>
      <c r="F93" s="28" t="str">
        <f>IF(E20="","",E20)</f>
        <v>Vyplň údaj</v>
      </c>
      <c r="G93" s="37"/>
      <c r="H93" s="37"/>
      <c r="I93" s="30" t="s">
        <v>35</v>
      </c>
      <c r="J93" s="33" t="str">
        <f>E26</f>
        <v xml:space="preserve">Ing. Marcela Kalužná </v>
      </c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52"/>
      <c r="B95" s="153"/>
      <c r="C95" s="154" t="s">
        <v>128</v>
      </c>
      <c r="D95" s="155" t="s">
        <v>57</v>
      </c>
      <c r="E95" s="155" t="s">
        <v>53</v>
      </c>
      <c r="F95" s="155" t="s">
        <v>54</v>
      </c>
      <c r="G95" s="155" t="s">
        <v>129</v>
      </c>
      <c r="H95" s="155" t="s">
        <v>130</v>
      </c>
      <c r="I95" s="155" t="s">
        <v>131</v>
      </c>
      <c r="J95" s="155" t="s">
        <v>113</v>
      </c>
      <c r="K95" s="156" t="s">
        <v>132</v>
      </c>
      <c r="L95" s="157"/>
      <c r="M95" s="69" t="s">
        <v>19</v>
      </c>
      <c r="N95" s="70" t="s">
        <v>42</v>
      </c>
      <c r="O95" s="70" t="s">
        <v>133</v>
      </c>
      <c r="P95" s="70" t="s">
        <v>134</v>
      </c>
      <c r="Q95" s="70" t="s">
        <v>135</v>
      </c>
      <c r="R95" s="70" t="s">
        <v>136</v>
      </c>
      <c r="S95" s="70" t="s">
        <v>137</v>
      </c>
      <c r="T95" s="71" t="s">
        <v>138</v>
      </c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</row>
    <row r="96" spans="1:63" s="2" customFormat="1" ht="22.9" customHeight="1">
      <c r="A96" s="35"/>
      <c r="B96" s="36"/>
      <c r="C96" s="76" t="s">
        <v>139</v>
      </c>
      <c r="D96" s="37"/>
      <c r="E96" s="37"/>
      <c r="F96" s="37"/>
      <c r="G96" s="37"/>
      <c r="H96" s="37"/>
      <c r="I96" s="37"/>
      <c r="J96" s="158">
        <f>BK96</f>
        <v>0</v>
      </c>
      <c r="K96" s="37"/>
      <c r="L96" s="40"/>
      <c r="M96" s="72"/>
      <c r="N96" s="159"/>
      <c r="O96" s="73"/>
      <c r="P96" s="160">
        <f>P97+P372</f>
        <v>0</v>
      </c>
      <c r="Q96" s="73"/>
      <c r="R96" s="160">
        <f>R97+R372</f>
        <v>102.03947509999999</v>
      </c>
      <c r="S96" s="73"/>
      <c r="T96" s="161">
        <f>T97+T372</f>
        <v>4.3319999999999999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71</v>
      </c>
      <c r="AU96" s="18" t="s">
        <v>114</v>
      </c>
      <c r="BK96" s="162">
        <f>BK97+BK372</f>
        <v>0</v>
      </c>
    </row>
    <row r="97" spans="1:65" s="12" customFormat="1" ht="25.9" customHeight="1">
      <c r="B97" s="163"/>
      <c r="C97" s="164"/>
      <c r="D97" s="165" t="s">
        <v>71</v>
      </c>
      <c r="E97" s="166" t="s">
        <v>140</v>
      </c>
      <c r="F97" s="166" t="s">
        <v>141</v>
      </c>
      <c r="G97" s="164"/>
      <c r="H97" s="164"/>
      <c r="I97" s="167"/>
      <c r="J97" s="168">
        <f>BK97</f>
        <v>0</v>
      </c>
      <c r="K97" s="164"/>
      <c r="L97" s="169"/>
      <c r="M97" s="170"/>
      <c r="N97" s="171"/>
      <c r="O97" s="171"/>
      <c r="P97" s="172">
        <f>P98+P255+P259+P266+P299+P337+P346+P368</f>
        <v>0</v>
      </c>
      <c r="Q97" s="171"/>
      <c r="R97" s="172">
        <f>R98+R255+R259+R266+R299+R337+R346+R368</f>
        <v>102.03897509999999</v>
      </c>
      <c r="S97" s="171"/>
      <c r="T97" s="173">
        <f>T98+T255+T259+T266+T299+T337+T346+T368</f>
        <v>4.3319999999999999</v>
      </c>
      <c r="AR97" s="174" t="s">
        <v>79</v>
      </c>
      <c r="AT97" s="175" t="s">
        <v>71</v>
      </c>
      <c r="AU97" s="175" t="s">
        <v>72</v>
      </c>
      <c r="AY97" s="174" t="s">
        <v>142</v>
      </c>
      <c r="BK97" s="176">
        <f>BK98+BK255+BK259+BK266+BK299+BK337+BK346+BK368</f>
        <v>0</v>
      </c>
    </row>
    <row r="98" spans="1:65" s="12" customFormat="1" ht="22.9" customHeight="1">
      <c r="B98" s="163"/>
      <c r="C98" s="164"/>
      <c r="D98" s="165" t="s">
        <v>71</v>
      </c>
      <c r="E98" s="177" t="s">
        <v>79</v>
      </c>
      <c r="F98" s="177" t="s">
        <v>143</v>
      </c>
      <c r="G98" s="164"/>
      <c r="H98" s="164"/>
      <c r="I98" s="167"/>
      <c r="J98" s="178">
        <f>BK98</f>
        <v>0</v>
      </c>
      <c r="K98" s="164"/>
      <c r="L98" s="169"/>
      <c r="M98" s="170"/>
      <c r="N98" s="171"/>
      <c r="O98" s="171"/>
      <c r="P98" s="172">
        <f>SUM(P99:P254)</f>
        <v>0</v>
      </c>
      <c r="Q98" s="171"/>
      <c r="R98" s="172">
        <f>SUM(R99:R254)</f>
        <v>55.764385599999997</v>
      </c>
      <c r="S98" s="171"/>
      <c r="T98" s="173">
        <f>SUM(T99:T254)</f>
        <v>4.3179999999999996</v>
      </c>
      <c r="AR98" s="174" t="s">
        <v>79</v>
      </c>
      <c r="AT98" s="175" t="s">
        <v>71</v>
      </c>
      <c r="AU98" s="175" t="s">
        <v>79</v>
      </c>
      <c r="AY98" s="174" t="s">
        <v>142</v>
      </c>
      <c r="BK98" s="176">
        <f>SUM(BK99:BK254)</f>
        <v>0</v>
      </c>
    </row>
    <row r="99" spans="1:65" s="2" customFormat="1" ht="16.5" customHeight="1">
      <c r="A99" s="35"/>
      <c r="B99" s="36"/>
      <c r="C99" s="179" t="s">
        <v>79</v>
      </c>
      <c r="D99" s="179" t="s">
        <v>144</v>
      </c>
      <c r="E99" s="180" t="s">
        <v>466</v>
      </c>
      <c r="F99" s="181" t="s">
        <v>467</v>
      </c>
      <c r="G99" s="182" t="s">
        <v>204</v>
      </c>
      <c r="H99" s="183">
        <v>3</v>
      </c>
      <c r="I99" s="184"/>
      <c r="J99" s="185">
        <f>ROUND(I99*H99,2)</f>
        <v>0</v>
      </c>
      <c r="K99" s="181" t="s">
        <v>148</v>
      </c>
      <c r="L99" s="40"/>
      <c r="M99" s="186" t="s">
        <v>19</v>
      </c>
      <c r="N99" s="187" t="s">
        <v>43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149</v>
      </c>
      <c r="AT99" s="190" t="s">
        <v>144</v>
      </c>
      <c r="AU99" s="190" t="s">
        <v>81</v>
      </c>
      <c r="AY99" s="18" t="s">
        <v>142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79</v>
      </c>
      <c r="BK99" s="191">
        <f>ROUND(I99*H99,2)</f>
        <v>0</v>
      </c>
      <c r="BL99" s="18" t="s">
        <v>149</v>
      </c>
      <c r="BM99" s="190" t="s">
        <v>468</v>
      </c>
    </row>
    <row r="100" spans="1:65" s="2" customFormat="1" ht="19.5">
      <c r="A100" s="35"/>
      <c r="B100" s="36"/>
      <c r="C100" s="37"/>
      <c r="D100" s="192" t="s">
        <v>151</v>
      </c>
      <c r="E100" s="37"/>
      <c r="F100" s="193" t="s">
        <v>469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151</v>
      </c>
      <c r="AU100" s="18" t="s">
        <v>81</v>
      </c>
    </row>
    <row r="101" spans="1:65" s="2" customFormat="1">
      <c r="A101" s="35"/>
      <c r="B101" s="36"/>
      <c r="C101" s="37"/>
      <c r="D101" s="197" t="s">
        <v>153</v>
      </c>
      <c r="E101" s="37"/>
      <c r="F101" s="198" t="s">
        <v>470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153</v>
      </c>
      <c r="AU101" s="18" t="s">
        <v>81</v>
      </c>
    </row>
    <row r="102" spans="1:65" s="13" customFormat="1">
      <c r="B102" s="199"/>
      <c r="C102" s="200"/>
      <c r="D102" s="192" t="s">
        <v>155</v>
      </c>
      <c r="E102" s="201" t="s">
        <v>19</v>
      </c>
      <c r="F102" s="202" t="s">
        <v>471</v>
      </c>
      <c r="G102" s="200"/>
      <c r="H102" s="203">
        <v>3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155</v>
      </c>
      <c r="AU102" s="209" t="s">
        <v>81</v>
      </c>
      <c r="AV102" s="13" t="s">
        <v>81</v>
      </c>
      <c r="AW102" s="13" t="s">
        <v>34</v>
      </c>
      <c r="AX102" s="13" t="s">
        <v>79</v>
      </c>
      <c r="AY102" s="209" t="s">
        <v>142</v>
      </c>
    </row>
    <row r="103" spans="1:65" s="2" customFormat="1" ht="33" customHeight="1">
      <c r="A103" s="35"/>
      <c r="B103" s="36"/>
      <c r="C103" s="179" t="s">
        <v>81</v>
      </c>
      <c r="D103" s="179" t="s">
        <v>144</v>
      </c>
      <c r="E103" s="180" t="s">
        <v>472</v>
      </c>
      <c r="F103" s="181" t="s">
        <v>473</v>
      </c>
      <c r="G103" s="182" t="s">
        <v>179</v>
      </c>
      <c r="H103" s="183">
        <v>4</v>
      </c>
      <c r="I103" s="184"/>
      <c r="J103" s="185">
        <f>ROUND(I103*H103,2)</f>
        <v>0</v>
      </c>
      <c r="K103" s="181" t="s">
        <v>148</v>
      </c>
      <c r="L103" s="40"/>
      <c r="M103" s="186" t="s">
        <v>19</v>
      </c>
      <c r="N103" s="187" t="s">
        <v>43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0.40799999999999997</v>
      </c>
      <c r="T103" s="189">
        <f>S103*H103</f>
        <v>1.6319999999999999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79</v>
      </c>
      <c r="AT103" s="190" t="s">
        <v>144</v>
      </c>
      <c r="AU103" s="190" t="s">
        <v>81</v>
      </c>
      <c r="AY103" s="18" t="s">
        <v>142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79</v>
      </c>
      <c r="BK103" s="191">
        <f>ROUND(I103*H103,2)</f>
        <v>0</v>
      </c>
      <c r="BL103" s="18" t="s">
        <v>79</v>
      </c>
      <c r="BM103" s="190" t="s">
        <v>474</v>
      </c>
    </row>
    <row r="104" spans="1:65" s="2" customFormat="1" ht="58.5">
      <c r="A104" s="35"/>
      <c r="B104" s="36"/>
      <c r="C104" s="37"/>
      <c r="D104" s="192" t="s">
        <v>151</v>
      </c>
      <c r="E104" s="37"/>
      <c r="F104" s="193" t="s">
        <v>475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151</v>
      </c>
      <c r="AU104" s="18" t="s">
        <v>81</v>
      </c>
    </row>
    <row r="105" spans="1:65" s="2" customFormat="1">
      <c r="A105" s="35"/>
      <c r="B105" s="36"/>
      <c r="C105" s="37"/>
      <c r="D105" s="197" t="s">
        <v>153</v>
      </c>
      <c r="E105" s="37"/>
      <c r="F105" s="198" t="s">
        <v>476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153</v>
      </c>
      <c r="AU105" s="18" t="s">
        <v>81</v>
      </c>
    </row>
    <row r="106" spans="1:65" s="13" customFormat="1">
      <c r="B106" s="199"/>
      <c r="C106" s="200"/>
      <c r="D106" s="192" t="s">
        <v>155</v>
      </c>
      <c r="E106" s="201" t="s">
        <v>19</v>
      </c>
      <c r="F106" s="202" t="s">
        <v>477</v>
      </c>
      <c r="G106" s="200"/>
      <c r="H106" s="203">
        <v>4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155</v>
      </c>
      <c r="AU106" s="209" t="s">
        <v>81</v>
      </c>
      <c r="AV106" s="13" t="s">
        <v>81</v>
      </c>
      <c r="AW106" s="13" t="s">
        <v>34</v>
      </c>
      <c r="AX106" s="13" t="s">
        <v>79</v>
      </c>
      <c r="AY106" s="209" t="s">
        <v>142</v>
      </c>
    </row>
    <row r="107" spans="1:65" s="2" customFormat="1" ht="24.2" customHeight="1">
      <c r="A107" s="35"/>
      <c r="B107" s="36"/>
      <c r="C107" s="179" t="s">
        <v>162</v>
      </c>
      <c r="D107" s="179" t="s">
        <v>144</v>
      </c>
      <c r="E107" s="180" t="s">
        <v>478</v>
      </c>
      <c r="F107" s="181" t="s">
        <v>479</v>
      </c>
      <c r="G107" s="182" t="s">
        <v>179</v>
      </c>
      <c r="H107" s="183">
        <v>8.5</v>
      </c>
      <c r="I107" s="184"/>
      <c r="J107" s="185">
        <f>ROUND(I107*H107,2)</f>
        <v>0</v>
      </c>
      <c r="K107" s="181" t="s">
        <v>148</v>
      </c>
      <c r="L107" s="40"/>
      <c r="M107" s="186" t="s">
        <v>19</v>
      </c>
      <c r="N107" s="187" t="s">
        <v>43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0.316</v>
      </c>
      <c r="T107" s="189">
        <f>S107*H107</f>
        <v>2.6859999999999999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149</v>
      </c>
      <c r="AT107" s="190" t="s">
        <v>144</v>
      </c>
      <c r="AU107" s="190" t="s">
        <v>81</v>
      </c>
      <c r="AY107" s="18" t="s">
        <v>142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79</v>
      </c>
      <c r="BK107" s="191">
        <f>ROUND(I107*H107,2)</f>
        <v>0</v>
      </c>
      <c r="BL107" s="18" t="s">
        <v>149</v>
      </c>
      <c r="BM107" s="190" t="s">
        <v>480</v>
      </c>
    </row>
    <row r="108" spans="1:65" s="2" customFormat="1" ht="39">
      <c r="A108" s="35"/>
      <c r="B108" s="36"/>
      <c r="C108" s="37"/>
      <c r="D108" s="192" t="s">
        <v>151</v>
      </c>
      <c r="E108" s="37"/>
      <c r="F108" s="193" t="s">
        <v>481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151</v>
      </c>
      <c r="AU108" s="18" t="s">
        <v>81</v>
      </c>
    </row>
    <row r="109" spans="1:65" s="2" customFormat="1">
      <c r="A109" s="35"/>
      <c r="B109" s="36"/>
      <c r="C109" s="37"/>
      <c r="D109" s="197" t="s">
        <v>153</v>
      </c>
      <c r="E109" s="37"/>
      <c r="F109" s="198" t="s">
        <v>482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153</v>
      </c>
      <c r="AU109" s="18" t="s">
        <v>81</v>
      </c>
    </row>
    <row r="110" spans="1:65" s="13" customFormat="1">
      <c r="B110" s="199"/>
      <c r="C110" s="200"/>
      <c r="D110" s="192" t="s">
        <v>155</v>
      </c>
      <c r="E110" s="201" t="s">
        <v>19</v>
      </c>
      <c r="F110" s="202" t="s">
        <v>483</v>
      </c>
      <c r="G110" s="200"/>
      <c r="H110" s="203">
        <v>8.5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155</v>
      </c>
      <c r="AU110" s="209" t="s">
        <v>81</v>
      </c>
      <c r="AV110" s="13" t="s">
        <v>81</v>
      </c>
      <c r="AW110" s="13" t="s">
        <v>34</v>
      </c>
      <c r="AX110" s="13" t="s">
        <v>79</v>
      </c>
      <c r="AY110" s="209" t="s">
        <v>142</v>
      </c>
    </row>
    <row r="111" spans="1:65" s="2" customFormat="1" ht="24.2" customHeight="1">
      <c r="A111" s="35"/>
      <c r="B111" s="36"/>
      <c r="C111" s="179" t="s">
        <v>149</v>
      </c>
      <c r="D111" s="179" t="s">
        <v>144</v>
      </c>
      <c r="E111" s="180" t="s">
        <v>484</v>
      </c>
      <c r="F111" s="181" t="s">
        <v>485</v>
      </c>
      <c r="G111" s="182" t="s">
        <v>373</v>
      </c>
      <c r="H111" s="183">
        <v>5</v>
      </c>
      <c r="I111" s="184"/>
      <c r="J111" s="185">
        <f>ROUND(I111*H111,2)</f>
        <v>0</v>
      </c>
      <c r="K111" s="181" t="s">
        <v>148</v>
      </c>
      <c r="L111" s="40"/>
      <c r="M111" s="186" t="s">
        <v>19</v>
      </c>
      <c r="N111" s="187" t="s">
        <v>43</v>
      </c>
      <c r="O111" s="65"/>
      <c r="P111" s="188">
        <f>O111*H111</f>
        <v>0</v>
      </c>
      <c r="Q111" s="188">
        <v>8.6800000000000002E-3</v>
      </c>
      <c r="R111" s="188">
        <f>Q111*H111</f>
        <v>4.3400000000000001E-2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149</v>
      </c>
      <c r="AT111" s="190" t="s">
        <v>144</v>
      </c>
      <c r="AU111" s="190" t="s">
        <v>81</v>
      </c>
      <c r="AY111" s="18" t="s">
        <v>142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79</v>
      </c>
      <c r="BK111" s="191">
        <f>ROUND(I111*H111,2)</f>
        <v>0</v>
      </c>
      <c r="BL111" s="18" t="s">
        <v>149</v>
      </c>
      <c r="BM111" s="190" t="s">
        <v>486</v>
      </c>
    </row>
    <row r="112" spans="1:65" s="2" customFormat="1" ht="58.5">
      <c r="A112" s="35"/>
      <c r="B112" s="36"/>
      <c r="C112" s="37"/>
      <c r="D112" s="192" t="s">
        <v>151</v>
      </c>
      <c r="E112" s="37"/>
      <c r="F112" s="193" t="s">
        <v>487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151</v>
      </c>
      <c r="AU112" s="18" t="s">
        <v>81</v>
      </c>
    </row>
    <row r="113" spans="1:65" s="2" customFormat="1">
      <c r="A113" s="35"/>
      <c r="B113" s="36"/>
      <c r="C113" s="37"/>
      <c r="D113" s="197" t="s">
        <v>153</v>
      </c>
      <c r="E113" s="37"/>
      <c r="F113" s="198" t="s">
        <v>488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153</v>
      </c>
      <c r="AU113" s="18" t="s">
        <v>81</v>
      </c>
    </row>
    <row r="114" spans="1:65" s="13" customFormat="1">
      <c r="B114" s="199"/>
      <c r="C114" s="200"/>
      <c r="D114" s="192" t="s">
        <v>155</v>
      </c>
      <c r="E114" s="201" t="s">
        <v>19</v>
      </c>
      <c r="F114" s="202" t="s">
        <v>489</v>
      </c>
      <c r="G114" s="200"/>
      <c r="H114" s="203">
        <v>5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155</v>
      </c>
      <c r="AU114" s="209" t="s">
        <v>81</v>
      </c>
      <c r="AV114" s="13" t="s">
        <v>81</v>
      </c>
      <c r="AW114" s="13" t="s">
        <v>34</v>
      </c>
      <c r="AX114" s="13" t="s">
        <v>79</v>
      </c>
      <c r="AY114" s="209" t="s">
        <v>142</v>
      </c>
    </row>
    <row r="115" spans="1:65" s="2" customFormat="1" ht="24.2" customHeight="1">
      <c r="A115" s="35"/>
      <c r="B115" s="36"/>
      <c r="C115" s="179" t="s">
        <v>176</v>
      </c>
      <c r="D115" s="179" t="s">
        <v>144</v>
      </c>
      <c r="E115" s="180" t="s">
        <v>490</v>
      </c>
      <c r="F115" s="181" t="s">
        <v>491</v>
      </c>
      <c r="G115" s="182" t="s">
        <v>373</v>
      </c>
      <c r="H115" s="183">
        <v>5</v>
      </c>
      <c r="I115" s="184"/>
      <c r="J115" s="185">
        <f>ROUND(I115*H115,2)</f>
        <v>0</v>
      </c>
      <c r="K115" s="181" t="s">
        <v>148</v>
      </c>
      <c r="L115" s="40"/>
      <c r="M115" s="186" t="s">
        <v>19</v>
      </c>
      <c r="N115" s="187" t="s">
        <v>43</v>
      </c>
      <c r="O115" s="65"/>
      <c r="P115" s="188">
        <f>O115*H115</f>
        <v>0</v>
      </c>
      <c r="Q115" s="188">
        <v>1.068E-2</v>
      </c>
      <c r="R115" s="188">
        <f>Q115*H115</f>
        <v>5.3400000000000003E-2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149</v>
      </c>
      <c r="AT115" s="190" t="s">
        <v>144</v>
      </c>
      <c r="AU115" s="190" t="s">
        <v>81</v>
      </c>
      <c r="AY115" s="18" t="s">
        <v>142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79</v>
      </c>
      <c r="BK115" s="191">
        <f>ROUND(I115*H115,2)</f>
        <v>0</v>
      </c>
      <c r="BL115" s="18" t="s">
        <v>149</v>
      </c>
      <c r="BM115" s="190" t="s">
        <v>492</v>
      </c>
    </row>
    <row r="116" spans="1:65" s="2" customFormat="1" ht="58.5">
      <c r="A116" s="35"/>
      <c r="B116" s="36"/>
      <c r="C116" s="37"/>
      <c r="D116" s="192" t="s">
        <v>151</v>
      </c>
      <c r="E116" s="37"/>
      <c r="F116" s="193" t="s">
        <v>493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151</v>
      </c>
      <c r="AU116" s="18" t="s">
        <v>81</v>
      </c>
    </row>
    <row r="117" spans="1:65" s="2" customFormat="1">
      <c r="A117" s="35"/>
      <c r="B117" s="36"/>
      <c r="C117" s="37"/>
      <c r="D117" s="197" t="s">
        <v>153</v>
      </c>
      <c r="E117" s="37"/>
      <c r="F117" s="198" t="s">
        <v>494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153</v>
      </c>
      <c r="AU117" s="18" t="s">
        <v>81</v>
      </c>
    </row>
    <row r="118" spans="1:65" s="13" customFormat="1">
      <c r="B118" s="199"/>
      <c r="C118" s="200"/>
      <c r="D118" s="192" t="s">
        <v>155</v>
      </c>
      <c r="E118" s="201" t="s">
        <v>19</v>
      </c>
      <c r="F118" s="202" t="s">
        <v>489</v>
      </c>
      <c r="G118" s="200"/>
      <c r="H118" s="203">
        <v>5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155</v>
      </c>
      <c r="AU118" s="209" t="s">
        <v>81</v>
      </c>
      <c r="AV118" s="13" t="s">
        <v>81</v>
      </c>
      <c r="AW118" s="13" t="s">
        <v>34</v>
      </c>
      <c r="AX118" s="13" t="s">
        <v>79</v>
      </c>
      <c r="AY118" s="209" t="s">
        <v>142</v>
      </c>
    </row>
    <row r="119" spans="1:65" s="2" customFormat="1" ht="24.2" customHeight="1">
      <c r="A119" s="35"/>
      <c r="B119" s="36"/>
      <c r="C119" s="179" t="s">
        <v>184</v>
      </c>
      <c r="D119" s="179" t="s">
        <v>144</v>
      </c>
      <c r="E119" s="180" t="s">
        <v>495</v>
      </c>
      <c r="F119" s="181" t="s">
        <v>496</v>
      </c>
      <c r="G119" s="182" t="s">
        <v>373</v>
      </c>
      <c r="H119" s="183">
        <v>88</v>
      </c>
      <c r="I119" s="184"/>
      <c r="J119" s="185">
        <f>ROUND(I119*H119,2)</f>
        <v>0</v>
      </c>
      <c r="K119" s="181" t="s">
        <v>148</v>
      </c>
      <c r="L119" s="40"/>
      <c r="M119" s="186" t="s">
        <v>19</v>
      </c>
      <c r="N119" s="187" t="s">
        <v>43</v>
      </c>
      <c r="O119" s="65"/>
      <c r="P119" s="188">
        <f>O119*H119</f>
        <v>0</v>
      </c>
      <c r="Q119" s="188">
        <v>3.6900000000000002E-2</v>
      </c>
      <c r="R119" s="188">
        <f>Q119*H119</f>
        <v>3.2472000000000003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149</v>
      </c>
      <c r="AT119" s="190" t="s">
        <v>144</v>
      </c>
      <c r="AU119" s="190" t="s">
        <v>81</v>
      </c>
      <c r="AY119" s="18" t="s">
        <v>142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79</v>
      </c>
      <c r="BK119" s="191">
        <f>ROUND(I119*H119,2)</f>
        <v>0</v>
      </c>
      <c r="BL119" s="18" t="s">
        <v>149</v>
      </c>
      <c r="BM119" s="190" t="s">
        <v>497</v>
      </c>
    </row>
    <row r="120" spans="1:65" s="2" customFormat="1" ht="58.5">
      <c r="A120" s="35"/>
      <c r="B120" s="36"/>
      <c r="C120" s="37"/>
      <c r="D120" s="192" t="s">
        <v>151</v>
      </c>
      <c r="E120" s="37"/>
      <c r="F120" s="193" t="s">
        <v>498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151</v>
      </c>
      <c r="AU120" s="18" t="s">
        <v>81</v>
      </c>
    </row>
    <row r="121" spans="1:65" s="2" customFormat="1">
      <c r="A121" s="35"/>
      <c r="B121" s="36"/>
      <c r="C121" s="37"/>
      <c r="D121" s="197" t="s">
        <v>153</v>
      </c>
      <c r="E121" s="37"/>
      <c r="F121" s="198" t="s">
        <v>499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153</v>
      </c>
      <c r="AU121" s="18" t="s">
        <v>81</v>
      </c>
    </row>
    <row r="122" spans="1:65" s="13" customFormat="1" ht="22.5">
      <c r="B122" s="199"/>
      <c r="C122" s="200"/>
      <c r="D122" s="192" t="s">
        <v>155</v>
      </c>
      <c r="E122" s="201" t="s">
        <v>19</v>
      </c>
      <c r="F122" s="202" t="s">
        <v>500</v>
      </c>
      <c r="G122" s="200"/>
      <c r="H122" s="203">
        <v>60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155</v>
      </c>
      <c r="AU122" s="209" t="s">
        <v>81</v>
      </c>
      <c r="AV122" s="13" t="s">
        <v>81</v>
      </c>
      <c r="AW122" s="13" t="s">
        <v>34</v>
      </c>
      <c r="AX122" s="13" t="s">
        <v>72</v>
      </c>
      <c r="AY122" s="209" t="s">
        <v>142</v>
      </c>
    </row>
    <row r="123" spans="1:65" s="13" customFormat="1">
      <c r="B123" s="199"/>
      <c r="C123" s="200"/>
      <c r="D123" s="192" t="s">
        <v>155</v>
      </c>
      <c r="E123" s="201" t="s">
        <v>19</v>
      </c>
      <c r="F123" s="202" t="s">
        <v>501</v>
      </c>
      <c r="G123" s="200"/>
      <c r="H123" s="203">
        <v>28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155</v>
      </c>
      <c r="AU123" s="209" t="s">
        <v>81</v>
      </c>
      <c r="AV123" s="13" t="s">
        <v>81</v>
      </c>
      <c r="AW123" s="13" t="s">
        <v>34</v>
      </c>
      <c r="AX123" s="13" t="s">
        <v>72</v>
      </c>
      <c r="AY123" s="209" t="s">
        <v>142</v>
      </c>
    </row>
    <row r="124" spans="1:65" s="14" customFormat="1">
      <c r="B124" s="210"/>
      <c r="C124" s="211"/>
      <c r="D124" s="192" t="s">
        <v>155</v>
      </c>
      <c r="E124" s="212" t="s">
        <v>19</v>
      </c>
      <c r="F124" s="213" t="s">
        <v>200</v>
      </c>
      <c r="G124" s="211"/>
      <c r="H124" s="214">
        <v>88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155</v>
      </c>
      <c r="AU124" s="220" t="s">
        <v>81</v>
      </c>
      <c r="AV124" s="14" t="s">
        <v>149</v>
      </c>
      <c r="AW124" s="14" t="s">
        <v>34</v>
      </c>
      <c r="AX124" s="14" t="s">
        <v>79</v>
      </c>
      <c r="AY124" s="220" t="s">
        <v>142</v>
      </c>
    </row>
    <row r="125" spans="1:65" s="2" customFormat="1" ht="16.5" customHeight="1">
      <c r="A125" s="35"/>
      <c r="B125" s="36"/>
      <c r="C125" s="179" t="s">
        <v>191</v>
      </c>
      <c r="D125" s="179" t="s">
        <v>144</v>
      </c>
      <c r="E125" s="180" t="s">
        <v>502</v>
      </c>
      <c r="F125" s="181" t="s">
        <v>503</v>
      </c>
      <c r="G125" s="182" t="s">
        <v>179</v>
      </c>
      <c r="H125" s="183">
        <v>18</v>
      </c>
      <c r="I125" s="184"/>
      <c r="J125" s="185">
        <f>ROUND(I125*H125,2)</f>
        <v>0</v>
      </c>
      <c r="K125" s="181" t="s">
        <v>148</v>
      </c>
      <c r="L125" s="40"/>
      <c r="M125" s="186" t="s">
        <v>19</v>
      </c>
      <c r="N125" s="187" t="s">
        <v>43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149</v>
      </c>
      <c r="AT125" s="190" t="s">
        <v>144</v>
      </c>
      <c r="AU125" s="190" t="s">
        <v>81</v>
      </c>
      <c r="AY125" s="18" t="s">
        <v>142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79</v>
      </c>
      <c r="BK125" s="191">
        <f>ROUND(I125*H125,2)</f>
        <v>0</v>
      </c>
      <c r="BL125" s="18" t="s">
        <v>149</v>
      </c>
      <c r="BM125" s="190" t="s">
        <v>504</v>
      </c>
    </row>
    <row r="126" spans="1:65" s="2" customFormat="1">
      <c r="A126" s="35"/>
      <c r="B126" s="36"/>
      <c r="C126" s="37"/>
      <c r="D126" s="192" t="s">
        <v>151</v>
      </c>
      <c r="E126" s="37"/>
      <c r="F126" s="193" t="s">
        <v>505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151</v>
      </c>
      <c r="AU126" s="18" t="s">
        <v>81</v>
      </c>
    </row>
    <row r="127" spans="1:65" s="2" customFormat="1">
      <c r="A127" s="35"/>
      <c r="B127" s="36"/>
      <c r="C127" s="37"/>
      <c r="D127" s="197" t="s">
        <v>153</v>
      </c>
      <c r="E127" s="37"/>
      <c r="F127" s="198" t="s">
        <v>506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153</v>
      </c>
      <c r="AU127" s="18" t="s">
        <v>81</v>
      </c>
    </row>
    <row r="128" spans="1:65" s="13" customFormat="1">
      <c r="B128" s="199"/>
      <c r="C128" s="200"/>
      <c r="D128" s="192" t="s">
        <v>155</v>
      </c>
      <c r="E128" s="201" t="s">
        <v>19</v>
      </c>
      <c r="F128" s="202" t="s">
        <v>507</v>
      </c>
      <c r="G128" s="200"/>
      <c r="H128" s="203">
        <v>18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155</v>
      </c>
      <c r="AU128" s="209" t="s">
        <v>81</v>
      </c>
      <c r="AV128" s="13" t="s">
        <v>81</v>
      </c>
      <c r="AW128" s="13" t="s">
        <v>34</v>
      </c>
      <c r="AX128" s="13" t="s">
        <v>79</v>
      </c>
      <c r="AY128" s="209" t="s">
        <v>142</v>
      </c>
    </row>
    <row r="129" spans="1:65" s="2" customFormat="1" ht="33" customHeight="1">
      <c r="A129" s="35"/>
      <c r="B129" s="36"/>
      <c r="C129" s="179" t="s">
        <v>201</v>
      </c>
      <c r="D129" s="179" t="s">
        <v>144</v>
      </c>
      <c r="E129" s="180" t="s">
        <v>508</v>
      </c>
      <c r="F129" s="181" t="s">
        <v>509</v>
      </c>
      <c r="G129" s="182" t="s">
        <v>147</v>
      </c>
      <c r="H129" s="183">
        <v>27.202000000000002</v>
      </c>
      <c r="I129" s="184"/>
      <c r="J129" s="185">
        <f>ROUND(I129*H129,2)</f>
        <v>0</v>
      </c>
      <c r="K129" s="181" t="s">
        <v>148</v>
      </c>
      <c r="L129" s="40"/>
      <c r="M129" s="186" t="s">
        <v>19</v>
      </c>
      <c r="N129" s="187" t="s">
        <v>43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79</v>
      </c>
      <c r="AT129" s="190" t="s">
        <v>144</v>
      </c>
      <c r="AU129" s="190" t="s">
        <v>81</v>
      </c>
      <c r="AY129" s="18" t="s">
        <v>142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79</v>
      </c>
      <c r="BK129" s="191">
        <f>ROUND(I129*H129,2)</f>
        <v>0</v>
      </c>
      <c r="BL129" s="18" t="s">
        <v>79</v>
      </c>
      <c r="BM129" s="190" t="s">
        <v>510</v>
      </c>
    </row>
    <row r="130" spans="1:65" s="2" customFormat="1" ht="29.25">
      <c r="A130" s="35"/>
      <c r="B130" s="36"/>
      <c r="C130" s="37"/>
      <c r="D130" s="192" t="s">
        <v>151</v>
      </c>
      <c r="E130" s="37"/>
      <c r="F130" s="193" t="s">
        <v>511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151</v>
      </c>
      <c r="AU130" s="18" t="s">
        <v>81</v>
      </c>
    </row>
    <row r="131" spans="1:65" s="2" customFormat="1">
      <c r="A131" s="35"/>
      <c r="B131" s="36"/>
      <c r="C131" s="37"/>
      <c r="D131" s="197" t="s">
        <v>153</v>
      </c>
      <c r="E131" s="37"/>
      <c r="F131" s="198" t="s">
        <v>512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153</v>
      </c>
      <c r="AU131" s="18" t="s">
        <v>81</v>
      </c>
    </row>
    <row r="132" spans="1:65" s="15" customFormat="1">
      <c r="B132" s="231"/>
      <c r="C132" s="232"/>
      <c r="D132" s="192" t="s">
        <v>155</v>
      </c>
      <c r="E132" s="233" t="s">
        <v>19</v>
      </c>
      <c r="F132" s="234" t="s">
        <v>513</v>
      </c>
      <c r="G132" s="232"/>
      <c r="H132" s="233" t="s">
        <v>19</v>
      </c>
      <c r="I132" s="235"/>
      <c r="J132" s="232"/>
      <c r="K132" s="232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155</v>
      </c>
      <c r="AU132" s="240" t="s">
        <v>81</v>
      </c>
      <c r="AV132" s="15" t="s">
        <v>79</v>
      </c>
      <c r="AW132" s="15" t="s">
        <v>34</v>
      </c>
      <c r="AX132" s="15" t="s">
        <v>72</v>
      </c>
      <c r="AY132" s="240" t="s">
        <v>142</v>
      </c>
    </row>
    <row r="133" spans="1:65" s="13" customFormat="1" ht="33.75">
      <c r="B133" s="199"/>
      <c r="C133" s="200"/>
      <c r="D133" s="192" t="s">
        <v>155</v>
      </c>
      <c r="E133" s="201" t="s">
        <v>19</v>
      </c>
      <c r="F133" s="202" t="s">
        <v>514</v>
      </c>
      <c r="G133" s="200"/>
      <c r="H133" s="203">
        <v>27.202000000000002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155</v>
      </c>
      <c r="AU133" s="209" t="s">
        <v>81</v>
      </c>
      <c r="AV133" s="13" t="s">
        <v>81</v>
      </c>
      <c r="AW133" s="13" t="s">
        <v>34</v>
      </c>
      <c r="AX133" s="13" t="s">
        <v>79</v>
      </c>
      <c r="AY133" s="209" t="s">
        <v>142</v>
      </c>
    </row>
    <row r="134" spans="1:65" s="2" customFormat="1" ht="33" customHeight="1">
      <c r="A134" s="35"/>
      <c r="B134" s="36"/>
      <c r="C134" s="179" t="s">
        <v>207</v>
      </c>
      <c r="D134" s="179" t="s">
        <v>144</v>
      </c>
      <c r="E134" s="180" t="s">
        <v>515</v>
      </c>
      <c r="F134" s="181" t="s">
        <v>516</v>
      </c>
      <c r="G134" s="182" t="s">
        <v>147</v>
      </c>
      <c r="H134" s="183">
        <v>27.202000000000002</v>
      </c>
      <c r="I134" s="184"/>
      <c r="J134" s="185">
        <f>ROUND(I134*H134,2)</f>
        <v>0</v>
      </c>
      <c r="K134" s="181" t="s">
        <v>148</v>
      </c>
      <c r="L134" s="40"/>
      <c r="M134" s="186" t="s">
        <v>19</v>
      </c>
      <c r="N134" s="187" t="s">
        <v>43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79</v>
      </c>
      <c r="AT134" s="190" t="s">
        <v>144</v>
      </c>
      <c r="AU134" s="190" t="s">
        <v>81</v>
      </c>
      <c r="AY134" s="18" t="s">
        <v>142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79</v>
      </c>
      <c r="BK134" s="191">
        <f>ROUND(I134*H134,2)</f>
        <v>0</v>
      </c>
      <c r="BL134" s="18" t="s">
        <v>79</v>
      </c>
      <c r="BM134" s="190" t="s">
        <v>517</v>
      </c>
    </row>
    <row r="135" spans="1:65" s="2" customFormat="1" ht="29.25">
      <c r="A135" s="35"/>
      <c r="B135" s="36"/>
      <c r="C135" s="37"/>
      <c r="D135" s="192" t="s">
        <v>151</v>
      </c>
      <c r="E135" s="37"/>
      <c r="F135" s="193" t="s">
        <v>518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151</v>
      </c>
      <c r="AU135" s="18" t="s">
        <v>81</v>
      </c>
    </row>
    <row r="136" spans="1:65" s="2" customFormat="1">
      <c r="A136" s="35"/>
      <c r="B136" s="36"/>
      <c r="C136" s="37"/>
      <c r="D136" s="197" t="s">
        <v>153</v>
      </c>
      <c r="E136" s="37"/>
      <c r="F136" s="198" t="s">
        <v>519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153</v>
      </c>
      <c r="AU136" s="18" t="s">
        <v>81</v>
      </c>
    </row>
    <row r="137" spans="1:65" s="2" customFormat="1" ht="24.2" customHeight="1">
      <c r="A137" s="35"/>
      <c r="B137" s="36"/>
      <c r="C137" s="179" t="s">
        <v>213</v>
      </c>
      <c r="D137" s="179" t="s">
        <v>144</v>
      </c>
      <c r="E137" s="180" t="s">
        <v>520</v>
      </c>
      <c r="F137" s="181" t="s">
        <v>521</v>
      </c>
      <c r="G137" s="182" t="s">
        <v>147</v>
      </c>
      <c r="H137" s="183">
        <v>10.65</v>
      </c>
      <c r="I137" s="184"/>
      <c r="J137" s="185">
        <f>ROUND(I137*H137,2)</f>
        <v>0</v>
      </c>
      <c r="K137" s="181" t="s">
        <v>148</v>
      </c>
      <c r="L137" s="40"/>
      <c r="M137" s="186" t="s">
        <v>19</v>
      </c>
      <c r="N137" s="187" t="s">
        <v>43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149</v>
      </c>
      <c r="AT137" s="190" t="s">
        <v>144</v>
      </c>
      <c r="AU137" s="190" t="s">
        <v>81</v>
      </c>
      <c r="AY137" s="18" t="s">
        <v>142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79</v>
      </c>
      <c r="BK137" s="191">
        <f>ROUND(I137*H137,2)</f>
        <v>0</v>
      </c>
      <c r="BL137" s="18" t="s">
        <v>149</v>
      </c>
      <c r="BM137" s="190" t="s">
        <v>522</v>
      </c>
    </row>
    <row r="138" spans="1:65" s="2" customFormat="1" ht="19.5">
      <c r="A138" s="35"/>
      <c r="B138" s="36"/>
      <c r="C138" s="37"/>
      <c r="D138" s="192" t="s">
        <v>151</v>
      </c>
      <c r="E138" s="37"/>
      <c r="F138" s="193" t="s">
        <v>523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151</v>
      </c>
      <c r="AU138" s="18" t="s">
        <v>81</v>
      </c>
    </row>
    <row r="139" spans="1:65" s="2" customFormat="1">
      <c r="A139" s="35"/>
      <c r="B139" s="36"/>
      <c r="C139" s="37"/>
      <c r="D139" s="197" t="s">
        <v>153</v>
      </c>
      <c r="E139" s="37"/>
      <c r="F139" s="198" t="s">
        <v>524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153</v>
      </c>
      <c r="AU139" s="18" t="s">
        <v>81</v>
      </c>
    </row>
    <row r="140" spans="1:65" s="13" customFormat="1">
      <c r="B140" s="199"/>
      <c r="C140" s="200"/>
      <c r="D140" s="192" t="s">
        <v>155</v>
      </c>
      <c r="E140" s="201" t="s">
        <v>19</v>
      </c>
      <c r="F140" s="202" t="s">
        <v>525</v>
      </c>
      <c r="G140" s="200"/>
      <c r="H140" s="203">
        <v>5.4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155</v>
      </c>
      <c r="AU140" s="209" t="s">
        <v>81</v>
      </c>
      <c r="AV140" s="13" t="s">
        <v>81</v>
      </c>
      <c r="AW140" s="13" t="s">
        <v>34</v>
      </c>
      <c r="AX140" s="13" t="s">
        <v>72</v>
      </c>
      <c r="AY140" s="209" t="s">
        <v>142</v>
      </c>
    </row>
    <row r="141" spans="1:65" s="13" customFormat="1">
      <c r="B141" s="199"/>
      <c r="C141" s="200"/>
      <c r="D141" s="192" t="s">
        <v>155</v>
      </c>
      <c r="E141" s="201" t="s">
        <v>19</v>
      </c>
      <c r="F141" s="202" t="s">
        <v>526</v>
      </c>
      <c r="G141" s="200"/>
      <c r="H141" s="203">
        <v>5.25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155</v>
      </c>
      <c r="AU141" s="209" t="s">
        <v>81</v>
      </c>
      <c r="AV141" s="13" t="s">
        <v>81</v>
      </c>
      <c r="AW141" s="13" t="s">
        <v>34</v>
      </c>
      <c r="AX141" s="13" t="s">
        <v>72</v>
      </c>
      <c r="AY141" s="209" t="s">
        <v>142</v>
      </c>
    </row>
    <row r="142" spans="1:65" s="14" customFormat="1">
      <c r="B142" s="210"/>
      <c r="C142" s="211"/>
      <c r="D142" s="192" t="s">
        <v>155</v>
      </c>
      <c r="E142" s="212" t="s">
        <v>19</v>
      </c>
      <c r="F142" s="213" t="s">
        <v>200</v>
      </c>
      <c r="G142" s="211"/>
      <c r="H142" s="214">
        <v>10.65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155</v>
      </c>
      <c r="AU142" s="220" t="s">
        <v>81</v>
      </c>
      <c r="AV142" s="14" t="s">
        <v>149</v>
      </c>
      <c r="AW142" s="14" t="s">
        <v>34</v>
      </c>
      <c r="AX142" s="14" t="s">
        <v>79</v>
      </c>
      <c r="AY142" s="220" t="s">
        <v>142</v>
      </c>
    </row>
    <row r="143" spans="1:65" s="2" customFormat="1" ht="37.9" customHeight="1">
      <c r="A143" s="35"/>
      <c r="B143" s="36"/>
      <c r="C143" s="179" t="s">
        <v>220</v>
      </c>
      <c r="D143" s="179" t="s">
        <v>144</v>
      </c>
      <c r="E143" s="180" t="s">
        <v>527</v>
      </c>
      <c r="F143" s="181" t="s">
        <v>528</v>
      </c>
      <c r="G143" s="182" t="s">
        <v>147</v>
      </c>
      <c r="H143" s="183">
        <v>30.065999999999999</v>
      </c>
      <c r="I143" s="184"/>
      <c r="J143" s="185">
        <f>ROUND(I143*H143,2)</f>
        <v>0</v>
      </c>
      <c r="K143" s="181" t="s">
        <v>148</v>
      </c>
      <c r="L143" s="40"/>
      <c r="M143" s="186" t="s">
        <v>19</v>
      </c>
      <c r="N143" s="187" t="s">
        <v>43</v>
      </c>
      <c r="O143" s="6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149</v>
      </c>
      <c r="AT143" s="190" t="s">
        <v>144</v>
      </c>
      <c r="AU143" s="190" t="s">
        <v>81</v>
      </c>
      <c r="AY143" s="18" t="s">
        <v>142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79</v>
      </c>
      <c r="BK143" s="191">
        <f>ROUND(I143*H143,2)</f>
        <v>0</v>
      </c>
      <c r="BL143" s="18" t="s">
        <v>149</v>
      </c>
      <c r="BM143" s="190" t="s">
        <v>529</v>
      </c>
    </row>
    <row r="144" spans="1:65" s="2" customFormat="1" ht="29.25">
      <c r="A144" s="35"/>
      <c r="B144" s="36"/>
      <c r="C144" s="37"/>
      <c r="D144" s="192" t="s">
        <v>151</v>
      </c>
      <c r="E144" s="37"/>
      <c r="F144" s="193" t="s">
        <v>530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151</v>
      </c>
      <c r="AU144" s="18" t="s">
        <v>81</v>
      </c>
    </row>
    <row r="145" spans="1:65" s="2" customFormat="1">
      <c r="A145" s="35"/>
      <c r="B145" s="36"/>
      <c r="C145" s="37"/>
      <c r="D145" s="197" t="s">
        <v>153</v>
      </c>
      <c r="E145" s="37"/>
      <c r="F145" s="198" t="s">
        <v>531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153</v>
      </c>
      <c r="AU145" s="18" t="s">
        <v>81</v>
      </c>
    </row>
    <row r="146" spans="1:65" s="13" customFormat="1">
      <c r="B146" s="199"/>
      <c r="C146" s="200"/>
      <c r="D146" s="192" t="s">
        <v>155</v>
      </c>
      <c r="E146" s="201" t="s">
        <v>19</v>
      </c>
      <c r="F146" s="202" t="s">
        <v>532</v>
      </c>
      <c r="G146" s="200"/>
      <c r="H146" s="203">
        <v>16.8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155</v>
      </c>
      <c r="AU146" s="209" t="s">
        <v>81</v>
      </c>
      <c r="AV146" s="13" t="s">
        <v>81</v>
      </c>
      <c r="AW146" s="13" t="s">
        <v>34</v>
      </c>
      <c r="AX146" s="13" t="s">
        <v>72</v>
      </c>
      <c r="AY146" s="209" t="s">
        <v>142</v>
      </c>
    </row>
    <row r="147" spans="1:65" s="13" customFormat="1">
      <c r="B147" s="199"/>
      <c r="C147" s="200"/>
      <c r="D147" s="192" t="s">
        <v>155</v>
      </c>
      <c r="E147" s="201" t="s">
        <v>19</v>
      </c>
      <c r="F147" s="202" t="s">
        <v>533</v>
      </c>
      <c r="G147" s="200"/>
      <c r="H147" s="203">
        <v>11.25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155</v>
      </c>
      <c r="AU147" s="209" t="s">
        <v>81</v>
      </c>
      <c r="AV147" s="13" t="s">
        <v>81</v>
      </c>
      <c r="AW147" s="13" t="s">
        <v>34</v>
      </c>
      <c r="AX147" s="13" t="s">
        <v>72</v>
      </c>
      <c r="AY147" s="209" t="s">
        <v>142</v>
      </c>
    </row>
    <row r="148" spans="1:65" s="13" customFormat="1">
      <c r="B148" s="199"/>
      <c r="C148" s="200"/>
      <c r="D148" s="192" t="s">
        <v>155</v>
      </c>
      <c r="E148" s="201" t="s">
        <v>19</v>
      </c>
      <c r="F148" s="202" t="s">
        <v>534</v>
      </c>
      <c r="G148" s="200"/>
      <c r="H148" s="203">
        <v>2.016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155</v>
      </c>
      <c r="AU148" s="209" t="s">
        <v>81</v>
      </c>
      <c r="AV148" s="13" t="s">
        <v>81</v>
      </c>
      <c r="AW148" s="13" t="s">
        <v>34</v>
      </c>
      <c r="AX148" s="13" t="s">
        <v>72</v>
      </c>
      <c r="AY148" s="209" t="s">
        <v>142</v>
      </c>
    </row>
    <row r="149" spans="1:65" s="14" customFormat="1">
      <c r="B149" s="210"/>
      <c r="C149" s="211"/>
      <c r="D149" s="192" t="s">
        <v>155</v>
      </c>
      <c r="E149" s="212" t="s">
        <v>19</v>
      </c>
      <c r="F149" s="213" t="s">
        <v>200</v>
      </c>
      <c r="G149" s="211"/>
      <c r="H149" s="214">
        <v>30.065999999999999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155</v>
      </c>
      <c r="AU149" s="220" t="s">
        <v>81</v>
      </c>
      <c r="AV149" s="14" t="s">
        <v>149</v>
      </c>
      <c r="AW149" s="14" t="s">
        <v>34</v>
      </c>
      <c r="AX149" s="14" t="s">
        <v>79</v>
      </c>
      <c r="AY149" s="220" t="s">
        <v>142</v>
      </c>
    </row>
    <row r="150" spans="1:65" s="2" customFormat="1" ht="44.25" customHeight="1">
      <c r="A150" s="35"/>
      <c r="B150" s="36"/>
      <c r="C150" s="179" t="s">
        <v>227</v>
      </c>
      <c r="D150" s="179" t="s">
        <v>144</v>
      </c>
      <c r="E150" s="180" t="s">
        <v>535</v>
      </c>
      <c r="F150" s="181" t="s">
        <v>536</v>
      </c>
      <c r="G150" s="182" t="s">
        <v>373</v>
      </c>
      <c r="H150" s="183">
        <v>51.21</v>
      </c>
      <c r="I150" s="184"/>
      <c r="J150" s="185">
        <f>ROUND(I150*H150,2)</f>
        <v>0</v>
      </c>
      <c r="K150" s="181" t="s">
        <v>148</v>
      </c>
      <c r="L150" s="40"/>
      <c r="M150" s="186" t="s">
        <v>19</v>
      </c>
      <c r="N150" s="187" t="s">
        <v>43</v>
      </c>
      <c r="O150" s="65"/>
      <c r="P150" s="188">
        <f>O150*H150</f>
        <v>0</v>
      </c>
      <c r="Q150" s="188">
        <v>1.8E-3</v>
      </c>
      <c r="R150" s="188">
        <f>Q150*H150</f>
        <v>9.2177999999999996E-2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149</v>
      </c>
      <c r="AT150" s="190" t="s">
        <v>144</v>
      </c>
      <c r="AU150" s="190" t="s">
        <v>81</v>
      </c>
      <c r="AY150" s="18" t="s">
        <v>142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79</v>
      </c>
      <c r="BK150" s="191">
        <f>ROUND(I150*H150,2)</f>
        <v>0</v>
      </c>
      <c r="BL150" s="18" t="s">
        <v>149</v>
      </c>
      <c r="BM150" s="190" t="s">
        <v>537</v>
      </c>
    </row>
    <row r="151" spans="1:65" s="2" customFormat="1" ht="29.25">
      <c r="A151" s="35"/>
      <c r="B151" s="36"/>
      <c r="C151" s="37"/>
      <c r="D151" s="192" t="s">
        <v>151</v>
      </c>
      <c r="E151" s="37"/>
      <c r="F151" s="193" t="s">
        <v>538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151</v>
      </c>
      <c r="AU151" s="18" t="s">
        <v>81</v>
      </c>
    </row>
    <row r="152" spans="1:65" s="2" customFormat="1">
      <c r="A152" s="35"/>
      <c r="B152" s="36"/>
      <c r="C152" s="37"/>
      <c r="D152" s="197" t="s">
        <v>153</v>
      </c>
      <c r="E152" s="37"/>
      <c r="F152" s="198" t="s">
        <v>539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153</v>
      </c>
      <c r="AU152" s="18" t="s">
        <v>81</v>
      </c>
    </row>
    <row r="153" spans="1:65" s="13" customFormat="1">
      <c r="B153" s="199"/>
      <c r="C153" s="200"/>
      <c r="D153" s="192" t="s">
        <v>155</v>
      </c>
      <c r="E153" s="201" t="s">
        <v>19</v>
      </c>
      <c r="F153" s="202" t="s">
        <v>540</v>
      </c>
      <c r="G153" s="200"/>
      <c r="H153" s="203">
        <v>51.21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155</v>
      </c>
      <c r="AU153" s="209" t="s">
        <v>81</v>
      </c>
      <c r="AV153" s="13" t="s">
        <v>81</v>
      </c>
      <c r="AW153" s="13" t="s">
        <v>34</v>
      </c>
      <c r="AX153" s="13" t="s">
        <v>79</v>
      </c>
      <c r="AY153" s="209" t="s">
        <v>142</v>
      </c>
    </row>
    <row r="154" spans="1:65" s="2" customFormat="1" ht="21.75" customHeight="1">
      <c r="A154" s="35"/>
      <c r="B154" s="36"/>
      <c r="C154" s="221" t="s">
        <v>235</v>
      </c>
      <c r="D154" s="221" t="s">
        <v>246</v>
      </c>
      <c r="E154" s="222" t="s">
        <v>541</v>
      </c>
      <c r="F154" s="223" t="s">
        <v>542</v>
      </c>
      <c r="G154" s="224" t="s">
        <v>373</v>
      </c>
      <c r="H154" s="225">
        <v>52.798000000000002</v>
      </c>
      <c r="I154" s="226"/>
      <c r="J154" s="227">
        <f>ROUND(I154*H154,2)</f>
        <v>0</v>
      </c>
      <c r="K154" s="223" t="s">
        <v>148</v>
      </c>
      <c r="L154" s="228"/>
      <c r="M154" s="229" t="s">
        <v>19</v>
      </c>
      <c r="N154" s="230" t="s">
        <v>43</v>
      </c>
      <c r="O154" s="65"/>
      <c r="P154" s="188">
        <f>O154*H154</f>
        <v>0</v>
      </c>
      <c r="Q154" s="188">
        <v>1.74E-3</v>
      </c>
      <c r="R154" s="188">
        <f>Q154*H154</f>
        <v>9.1868520000000009E-2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201</v>
      </c>
      <c r="AT154" s="190" t="s">
        <v>246</v>
      </c>
      <c r="AU154" s="190" t="s">
        <v>81</v>
      </c>
      <c r="AY154" s="18" t="s">
        <v>142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79</v>
      </c>
      <c r="BK154" s="191">
        <f>ROUND(I154*H154,2)</f>
        <v>0</v>
      </c>
      <c r="BL154" s="18" t="s">
        <v>149</v>
      </c>
      <c r="BM154" s="190" t="s">
        <v>543</v>
      </c>
    </row>
    <row r="155" spans="1:65" s="2" customFormat="1">
      <c r="A155" s="35"/>
      <c r="B155" s="36"/>
      <c r="C155" s="37"/>
      <c r="D155" s="192" t="s">
        <v>151</v>
      </c>
      <c r="E155" s="37"/>
      <c r="F155" s="193" t="s">
        <v>542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151</v>
      </c>
      <c r="AU155" s="18" t="s">
        <v>81</v>
      </c>
    </row>
    <row r="156" spans="1:65" s="2" customFormat="1">
      <c r="A156" s="35"/>
      <c r="B156" s="36"/>
      <c r="C156" s="37"/>
      <c r="D156" s="197" t="s">
        <v>153</v>
      </c>
      <c r="E156" s="37"/>
      <c r="F156" s="198" t="s">
        <v>544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153</v>
      </c>
      <c r="AU156" s="18" t="s">
        <v>81</v>
      </c>
    </row>
    <row r="157" spans="1:65" s="13" customFormat="1">
      <c r="B157" s="199"/>
      <c r="C157" s="200"/>
      <c r="D157" s="192" t="s">
        <v>155</v>
      </c>
      <c r="E157" s="200"/>
      <c r="F157" s="202" t="s">
        <v>545</v>
      </c>
      <c r="G157" s="200"/>
      <c r="H157" s="203">
        <v>52.798000000000002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155</v>
      </c>
      <c r="AU157" s="209" t="s">
        <v>81</v>
      </c>
      <c r="AV157" s="13" t="s">
        <v>81</v>
      </c>
      <c r="AW157" s="13" t="s">
        <v>4</v>
      </c>
      <c r="AX157" s="13" t="s">
        <v>79</v>
      </c>
      <c r="AY157" s="209" t="s">
        <v>142</v>
      </c>
    </row>
    <row r="158" spans="1:65" s="2" customFormat="1" ht="21.75" customHeight="1">
      <c r="A158" s="35"/>
      <c r="B158" s="36"/>
      <c r="C158" s="179" t="s">
        <v>240</v>
      </c>
      <c r="D158" s="179" t="s">
        <v>144</v>
      </c>
      <c r="E158" s="180" t="s">
        <v>546</v>
      </c>
      <c r="F158" s="181" t="s">
        <v>547</v>
      </c>
      <c r="G158" s="182" t="s">
        <v>179</v>
      </c>
      <c r="H158" s="183">
        <v>168.41200000000001</v>
      </c>
      <c r="I158" s="184"/>
      <c r="J158" s="185">
        <f>ROUND(I158*H158,2)</f>
        <v>0</v>
      </c>
      <c r="K158" s="181" t="s">
        <v>148</v>
      </c>
      <c r="L158" s="40"/>
      <c r="M158" s="186" t="s">
        <v>19</v>
      </c>
      <c r="N158" s="187" t="s">
        <v>43</v>
      </c>
      <c r="O158" s="65"/>
      <c r="P158" s="188">
        <f>O158*H158</f>
        <v>0</v>
      </c>
      <c r="Q158" s="188">
        <v>8.4000000000000003E-4</v>
      </c>
      <c r="R158" s="188">
        <f>Q158*H158</f>
        <v>0.14146608000000002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79</v>
      </c>
      <c r="AT158" s="190" t="s">
        <v>144</v>
      </c>
      <c r="AU158" s="190" t="s">
        <v>81</v>
      </c>
      <c r="AY158" s="18" t="s">
        <v>142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79</v>
      </c>
      <c r="BK158" s="191">
        <f>ROUND(I158*H158,2)</f>
        <v>0</v>
      </c>
      <c r="BL158" s="18" t="s">
        <v>79</v>
      </c>
      <c r="BM158" s="190" t="s">
        <v>548</v>
      </c>
    </row>
    <row r="159" spans="1:65" s="2" customFormat="1" ht="19.5">
      <c r="A159" s="35"/>
      <c r="B159" s="36"/>
      <c r="C159" s="37"/>
      <c r="D159" s="192" t="s">
        <v>151</v>
      </c>
      <c r="E159" s="37"/>
      <c r="F159" s="193" t="s">
        <v>549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151</v>
      </c>
      <c r="AU159" s="18" t="s">
        <v>81</v>
      </c>
    </row>
    <row r="160" spans="1:65" s="2" customFormat="1">
      <c r="A160" s="35"/>
      <c r="B160" s="36"/>
      <c r="C160" s="37"/>
      <c r="D160" s="197" t="s">
        <v>153</v>
      </c>
      <c r="E160" s="37"/>
      <c r="F160" s="198" t="s">
        <v>550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153</v>
      </c>
      <c r="AU160" s="18" t="s">
        <v>81</v>
      </c>
    </row>
    <row r="161" spans="1:65" s="13" customFormat="1">
      <c r="B161" s="199"/>
      <c r="C161" s="200"/>
      <c r="D161" s="192" t="s">
        <v>155</v>
      </c>
      <c r="E161" s="201" t="s">
        <v>19</v>
      </c>
      <c r="F161" s="202" t="s">
        <v>551</v>
      </c>
      <c r="G161" s="200"/>
      <c r="H161" s="203">
        <v>168.41200000000001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155</v>
      </c>
      <c r="AU161" s="209" t="s">
        <v>81</v>
      </c>
      <c r="AV161" s="13" t="s">
        <v>81</v>
      </c>
      <c r="AW161" s="13" t="s">
        <v>34</v>
      </c>
      <c r="AX161" s="13" t="s">
        <v>79</v>
      </c>
      <c r="AY161" s="209" t="s">
        <v>142</v>
      </c>
    </row>
    <row r="162" spans="1:65" s="2" customFormat="1" ht="24.2" customHeight="1">
      <c r="A162" s="35"/>
      <c r="B162" s="36"/>
      <c r="C162" s="179" t="s">
        <v>8</v>
      </c>
      <c r="D162" s="179" t="s">
        <v>144</v>
      </c>
      <c r="E162" s="180" t="s">
        <v>552</v>
      </c>
      <c r="F162" s="181" t="s">
        <v>553</v>
      </c>
      <c r="G162" s="182" t="s">
        <v>179</v>
      </c>
      <c r="H162" s="183">
        <v>168.41200000000001</v>
      </c>
      <c r="I162" s="184"/>
      <c r="J162" s="185">
        <f>ROUND(I162*H162,2)</f>
        <v>0</v>
      </c>
      <c r="K162" s="181" t="s">
        <v>148</v>
      </c>
      <c r="L162" s="40"/>
      <c r="M162" s="186" t="s">
        <v>19</v>
      </c>
      <c r="N162" s="187" t="s">
        <v>43</v>
      </c>
      <c r="O162" s="6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79</v>
      </c>
      <c r="AT162" s="190" t="s">
        <v>144</v>
      </c>
      <c r="AU162" s="190" t="s">
        <v>81</v>
      </c>
      <c r="AY162" s="18" t="s">
        <v>142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79</v>
      </c>
      <c r="BK162" s="191">
        <f>ROUND(I162*H162,2)</f>
        <v>0</v>
      </c>
      <c r="BL162" s="18" t="s">
        <v>79</v>
      </c>
      <c r="BM162" s="190" t="s">
        <v>554</v>
      </c>
    </row>
    <row r="163" spans="1:65" s="2" customFormat="1" ht="29.25">
      <c r="A163" s="35"/>
      <c r="B163" s="36"/>
      <c r="C163" s="37"/>
      <c r="D163" s="192" t="s">
        <v>151</v>
      </c>
      <c r="E163" s="37"/>
      <c r="F163" s="193" t="s">
        <v>555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151</v>
      </c>
      <c r="AU163" s="18" t="s">
        <v>81</v>
      </c>
    </row>
    <row r="164" spans="1:65" s="2" customFormat="1">
      <c r="A164" s="35"/>
      <c r="B164" s="36"/>
      <c r="C164" s="37"/>
      <c r="D164" s="197" t="s">
        <v>153</v>
      </c>
      <c r="E164" s="37"/>
      <c r="F164" s="198" t="s">
        <v>556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153</v>
      </c>
      <c r="AU164" s="18" t="s">
        <v>81</v>
      </c>
    </row>
    <row r="165" spans="1:65" s="2" customFormat="1" ht="24.2" customHeight="1">
      <c r="A165" s="35"/>
      <c r="B165" s="36"/>
      <c r="C165" s="179" t="s">
        <v>251</v>
      </c>
      <c r="D165" s="179" t="s">
        <v>144</v>
      </c>
      <c r="E165" s="180" t="s">
        <v>557</v>
      </c>
      <c r="F165" s="181" t="s">
        <v>558</v>
      </c>
      <c r="G165" s="182" t="s">
        <v>179</v>
      </c>
      <c r="H165" s="183">
        <v>99</v>
      </c>
      <c r="I165" s="184"/>
      <c r="J165" s="185">
        <f>ROUND(I165*H165,2)</f>
        <v>0</v>
      </c>
      <c r="K165" s="181" t="s">
        <v>148</v>
      </c>
      <c r="L165" s="40"/>
      <c r="M165" s="186" t="s">
        <v>19</v>
      </c>
      <c r="N165" s="187" t="s">
        <v>43</v>
      </c>
      <c r="O165" s="65"/>
      <c r="P165" s="188">
        <f>O165*H165</f>
        <v>0</v>
      </c>
      <c r="Q165" s="188">
        <v>8.4999999999999995E-4</v>
      </c>
      <c r="R165" s="188">
        <f>Q165*H165</f>
        <v>8.4149999999999989E-2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149</v>
      </c>
      <c r="AT165" s="190" t="s">
        <v>144</v>
      </c>
      <c r="AU165" s="190" t="s">
        <v>81</v>
      </c>
      <c r="AY165" s="18" t="s">
        <v>142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79</v>
      </c>
      <c r="BK165" s="191">
        <f>ROUND(I165*H165,2)</f>
        <v>0</v>
      </c>
      <c r="BL165" s="18" t="s">
        <v>149</v>
      </c>
      <c r="BM165" s="190" t="s">
        <v>559</v>
      </c>
    </row>
    <row r="166" spans="1:65" s="2" customFormat="1" ht="19.5">
      <c r="A166" s="35"/>
      <c r="B166" s="36"/>
      <c r="C166" s="37"/>
      <c r="D166" s="192" t="s">
        <v>151</v>
      </c>
      <c r="E166" s="37"/>
      <c r="F166" s="193" t="s">
        <v>560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151</v>
      </c>
      <c r="AU166" s="18" t="s">
        <v>81</v>
      </c>
    </row>
    <row r="167" spans="1:65" s="2" customFormat="1">
      <c r="A167" s="35"/>
      <c r="B167" s="36"/>
      <c r="C167" s="37"/>
      <c r="D167" s="197" t="s">
        <v>153</v>
      </c>
      <c r="E167" s="37"/>
      <c r="F167" s="198" t="s">
        <v>561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153</v>
      </c>
      <c r="AU167" s="18" t="s">
        <v>81</v>
      </c>
    </row>
    <row r="168" spans="1:65" s="13" customFormat="1">
      <c r="B168" s="199"/>
      <c r="C168" s="200"/>
      <c r="D168" s="192" t="s">
        <v>155</v>
      </c>
      <c r="E168" s="201" t="s">
        <v>19</v>
      </c>
      <c r="F168" s="202" t="s">
        <v>562</v>
      </c>
      <c r="G168" s="200"/>
      <c r="H168" s="203">
        <v>99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155</v>
      </c>
      <c r="AU168" s="209" t="s">
        <v>81</v>
      </c>
      <c r="AV168" s="13" t="s">
        <v>81</v>
      </c>
      <c r="AW168" s="13" t="s">
        <v>34</v>
      </c>
      <c r="AX168" s="13" t="s">
        <v>79</v>
      </c>
      <c r="AY168" s="209" t="s">
        <v>142</v>
      </c>
    </row>
    <row r="169" spans="1:65" s="2" customFormat="1" ht="24.2" customHeight="1">
      <c r="A169" s="35"/>
      <c r="B169" s="36"/>
      <c r="C169" s="179" t="s">
        <v>256</v>
      </c>
      <c r="D169" s="179" t="s">
        <v>144</v>
      </c>
      <c r="E169" s="180" t="s">
        <v>563</v>
      </c>
      <c r="F169" s="181" t="s">
        <v>564</v>
      </c>
      <c r="G169" s="182" t="s">
        <v>179</v>
      </c>
      <c r="H169" s="183">
        <v>99</v>
      </c>
      <c r="I169" s="184"/>
      <c r="J169" s="185">
        <f>ROUND(I169*H169,2)</f>
        <v>0</v>
      </c>
      <c r="K169" s="181" t="s">
        <v>148</v>
      </c>
      <c r="L169" s="40"/>
      <c r="M169" s="186" t="s">
        <v>19</v>
      </c>
      <c r="N169" s="187" t="s">
        <v>43</v>
      </c>
      <c r="O169" s="65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0" t="s">
        <v>149</v>
      </c>
      <c r="AT169" s="190" t="s">
        <v>144</v>
      </c>
      <c r="AU169" s="190" t="s">
        <v>81</v>
      </c>
      <c r="AY169" s="18" t="s">
        <v>142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79</v>
      </c>
      <c r="BK169" s="191">
        <f>ROUND(I169*H169,2)</f>
        <v>0</v>
      </c>
      <c r="BL169" s="18" t="s">
        <v>149</v>
      </c>
      <c r="BM169" s="190" t="s">
        <v>565</v>
      </c>
    </row>
    <row r="170" spans="1:65" s="2" customFormat="1" ht="29.25">
      <c r="A170" s="35"/>
      <c r="B170" s="36"/>
      <c r="C170" s="37"/>
      <c r="D170" s="192" t="s">
        <v>151</v>
      </c>
      <c r="E170" s="37"/>
      <c r="F170" s="193" t="s">
        <v>566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151</v>
      </c>
      <c r="AU170" s="18" t="s">
        <v>81</v>
      </c>
    </row>
    <row r="171" spans="1:65" s="2" customFormat="1">
      <c r="A171" s="35"/>
      <c r="B171" s="36"/>
      <c r="C171" s="37"/>
      <c r="D171" s="197" t="s">
        <v>153</v>
      </c>
      <c r="E171" s="37"/>
      <c r="F171" s="198" t="s">
        <v>567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153</v>
      </c>
      <c r="AU171" s="18" t="s">
        <v>81</v>
      </c>
    </row>
    <row r="172" spans="1:65" s="2" customFormat="1" ht="21.75" customHeight="1">
      <c r="A172" s="35"/>
      <c r="B172" s="36"/>
      <c r="C172" s="179" t="s">
        <v>264</v>
      </c>
      <c r="D172" s="179" t="s">
        <v>144</v>
      </c>
      <c r="E172" s="180" t="s">
        <v>568</v>
      </c>
      <c r="F172" s="181" t="s">
        <v>569</v>
      </c>
      <c r="G172" s="182" t="s">
        <v>179</v>
      </c>
      <c r="H172" s="183">
        <v>99</v>
      </c>
      <c r="I172" s="184"/>
      <c r="J172" s="185">
        <f>ROUND(I172*H172,2)</f>
        <v>0</v>
      </c>
      <c r="K172" s="181" t="s">
        <v>148</v>
      </c>
      <c r="L172" s="40"/>
      <c r="M172" s="186" t="s">
        <v>19</v>
      </c>
      <c r="N172" s="187" t="s">
        <v>43</v>
      </c>
      <c r="O172" s="65"/>
      <c r="P172" s="188">
        <f>O172*H172</f>
        <v>0</v>
      </c>
      <c r="Q172" s="188">
        <v>7.9000000000000001E-4</v>
      </c>
      <c r="R172" s="188">
        <f>Q172*H172</f>
        <v>7.8210000000000002E-2</v>
      </c>
      <c r="S172" s="188">
        <v>0</v>
      </c>
      <c r="T172" s="18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149</v>
      </c>
      <c r="AT172" s="190" t="s">
        <v>144</v>
      </c>
      <c r="AU172" s="190" t="s">
        <v>81</v>
      </c>
      <c r="AY172" s="18" t="s">
        <v>142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79</v>
      </c>
      <c r="BK172" s="191">
        <f>ROUND(I172*H172,2)</f>
        <v>0</v>
      </c>
      <c r="BL172" s="18" t="s">
        <v>149</v>
      </c>
      <c r="BM172" s="190" t="s">
        <v>570</v>
      </c>
    </row>
    <row r="173" spans="1:65" s="2" customFormat="1" ht="19.5">
      <c r="A173" s="35"/>
      <c r="B173" s="36"/>
      <c r="C173" s="37"/>
      <c r="D173" s="192" t="s">
        <v>151</v>
      </c>
      <c r="E173" s="37"/>
      <c r="F173" s="193" t="s">
        <v>571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151</v>
      </c>
      <c r="AU173" s="18" t="s">
        <v>81</v>
      </c>
    </row>
    <row r="174" spans="1:65" s="2" customFormat="1">
      <c r="A174" s="35"/>
      <c r="B174" s="36"/>
      <c r="C174" s="37"/>
      <c r="D174" s="197" t="s">
        <v>153</v>
      </c>
      <c r="E174" s="37"/>
      <c r="F174" s="198" t="s">
        <v>572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153</v>
      </c>
      <c r="AU174" s="18" t="s">
        <v>81</v>
      </c>
    </row>
    <row r="175" spans="1:65" s="13" customFormat="1">
      <c r="B175" s="199"/>
      <c r="C175" s="200"/>
      <c r="D175" s="192" t="s">
        <v>155</v>
      </c>
      <c r="E175" s="201" t="s">
        <v>19</v>
      </c>
      <c r="F175" s="202" t="s">
        <v>562</v>
      </c>
      <c r="G175" s="200"/>
      <c r="H175" s="203">
        <v>99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155</v>
      </c>
      <c r="AU175" s="209" t="s">
        <v>81</v>
      </c>
      <c r="AV175" s="13" t="s">
        <v>81</v>
      </c>
      <c r="AW175" s="13" t="s">
        <v>34</v>
      </c>
      <c r="AX175" s="13" t="s">
        <v>79</v>
      </c>
      <c r="AY175" s="209" t="s">
        <v>142</v>
      </c>
    </row>
    <row r="176" spans="1:65" s="2" customFormat="1" ht="24.2" customHeight="1">
      <c r="A176" s="35"/>
      <c r="B176" s="36"/>
      <c r="C176" s="179" t="s">
        <v>270</v>
      </c>
      <c r="D176" s="179" t="s">
        <v>144</v>
      </c>
      <c r="E176" s="180" t="s">
        <v>573</v>
      </c>
      <c r="F176" s="181" t="s">
        <v>574</v>
      </c>
      <c r="G176" s="182" t="s">
        <v>179</v>
      </c>
      <c r="H176" s="183">
        <v>99</v>
      </c>
      <c r="I176" s="184"/>
      <c r="J176" s="185">
        <f>ROUND(I176*H176,2)</f>
        <v>0</v>
      </c>
      <c r="K176" s="181" t="s">
        <v>148</v>
      </c>
      <c r="L176" s="40"/>
      <c r="M176" s="186" t="s">
        <v>19</v>
      </c>
      <c r="N176" s="187" t="s">
        <v>43</v>
      </c>
      <c r="O176" s="65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0" t="s">
        <v>149</v>
      </c>
      <c r="AT176" s="190" t="s">
        <v>144</v>
      </c>
      <c r="AU176" s="190" t="s">
        <v>81</v>
      </c>
      <c r="AY176" s="18" t="s">
        <v>142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79</v>
      </c>
      <c r="BK176" s="191">
        <f>ROUND(I176*H176,2)</f>
        <v>0</v>
      </c>
      <c r="BL176" s="18" t="s">
        <v>149</v>
      </c>
      <c r="BM176" s="190" t="s">
        <v>575</v>
      </c>
    </row>
    <row r="177" spans="1:65" s="2" customFormat="1" ht="29.25">
      <c r="A177" s="35"/>
      <c r="B177" s="36"/>
      <c r="C177" s="37"/>
      <c r="D177" s="192" t="s">
        <v>151</v>
      </c>
      <c r="E177" s="37"/>
      <c r="F177" s="193" t="s">
        <v>576</v>
      </c>
      <c r="G177" s="37"/>
      <c r="H177" s="37"/>
      <c r="I177" s="194"/>
      <c r="J177" s="37"/>
      <c r="K177" s="37"/>
      <c r="L177" s="40"/>
      <c r="M177" s="195"/>
      <c r="N177" s="19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151</v>
      </c>
      <c r="AU177" s="18" t="s">
        <v>81</v>
      </c>
    </row>
    <row r="178" spans="1:65" s="2" customFormat="1">
      <c r="A178" s="35"/>
      <c r="B178" s="36"/>
      <c r="C178" s="37"/>
      <c r="D178" s="197" t="s">
        <v>153</v>
      </c>
      <c r="E178" s="37"/>
      <c r="F178" s="198" t="s">
        <v>577</v>
      </c>
      <c r="G178" s="37"/>
      <c r="H178" s="37"/>
      <c r="I178" s="194"/>
      <c r="J178" s="37"/>
      <c r="K178" s="37"/>
      <c r="L178" s="40"/>
      <c r="M178" s="195"/>
      <c r="N178" s="19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153</v>
      </c>
      <c r="AU178" s="18" t="s">
        <v>81</v>
      </c>
    </row>
    <row r="179" spans="1:65" s="2" customFormat="1" ht="24.2" customHeight="1">
      <c r="A179" s="35"/>
      <c r="B179" s="36"/>
      <c r="C179" s="179" t="s">
        <v>278</v>
      </c>
      <c r="D179" s="179" t="s">
        <v>144</v>
      </c>
      <c r="E179" s="180" t="s">
        <v>578</v>
      </c>
      <c r="F179" s="181" t="s">
        <v>579</v>
      </c>
      <c r="G179" s="182" t="s">
        <v>204</v>
      </c>
      <c r="H179" s="183">
        <v>3</v>
      </c>
      <c r="I179" s="184"/>
      <c r="J179" s="185">
        <f>ROUND(I179*H179,2)</f>
        <v>0</v>
      </c>
      <c r="K179" s="181" t="s">
        <v>148</v>
      </c>
      <c r="L179" s="40"/>
      <c r="M179" s="186" t="s">
        <v>19</v>
      </c>
      <c r="N179" s="187" t="s">
        <v>43</v>
      </c>
      <c r="O179" s="6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149</v>
      </c>
      <c r="AT179" s="190" t="s">
        <v>144</v>
      </c>
      <c r="AU179" s="190" t="s">
        <v>81</v>
      </c>
      <c r="AY179" s="18" t="s">
        <v>142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79</v>
      </c>
      <c r="BK179" s="191">
        <f>ROUND(I179*H179,2)</f>
        <v>0</v>
      </c>
      <c r="BL179" s="18" t="s">
        <v>149</v>
      </c>
      <c r="BM179" s="190" t="s">
        <v>580</v>
      </c>
    </row>
    <row r="180" spans="1:65" s="2" customFormat="1" ht="29.25">
      <c r="A180" s="35"/>
      <c r="B180" s="36"/>
      <c r="C180" s="37"/>
      <c r="D180" s="192" t="s">
        <v>151</v>
      </c>
      <c r="E180" s="37"/>
      <c r="F180" s="193" t="s">
        <v>581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151</v>
      </c>
      <c r="AU180" s="18" t="s">
        <v>81</v>
      </c>
    </row>
    <row r="181" spans="1:65" s="2" customFormat="1">
      <c r="A181" s="35"/>
      <c r="B181" s="36"/>
      <c r="C181" s="37"/>
      <c r="D181" s="197" t="s">
        <v>153</v>
      </c>
      <c r="E181" s="37"/>
      <c r="F181" s="198" t="s">
        <v>582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153</v>
      </c>
      <c r="AU181" s="18" t="s">
        <v>81</v>
      </c>
    </row>
    <row r="182" spans="1:65" s="2" customFormat="1" ht="37.9" customHeight="1">
      <c r="A182" s="35"/>
      <c r="B182" s="36"/>
      <c r="C182" s="179" t="s">
        <v>7</v>
      </c>
      <c r="D182" s="179" t="s">
        <v>144</v>
      </c>
      <c r="E182" s="180" t="s">
        <v>583</v>
      </c>
      <c r="F182" s="181" t="s">
        <v>584</v>
      </c>
      <c r="G182" s="182" t="s">
        <v>147</v>
      </c>
      <c r="H182" s="183">
        <v>36.749000000000002</v>
      </c>
      <c r="I182" s="184"/>
      <c r="J182" s="185">
        <f>ROUND(I182*H182,2)</f>
        <v>0</v>
      </c>
      <c r="K182" s="181" t="s">
        <v>148</v>
      </c>
      <c r="L182" s="40"/>
      <c r="M182" s="186" t="s">
        <v>19</v>
      </c>
      <c r="N182" s="187" t="s">
        <v>43</v>
      </c>
      <c r="O182" s="65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149</v>
      </c>
      <c r="AT182" s="190" t="s">
        <v>144</v>
      </c>
      <c r="AU182" s="190" t="s">
        <v>81</v>
      </c>
      <c r="AY182" s="18" t="s">
        <v>142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79</v>
      </c>
      <c r="BK182" s="191">
        <f>ROUND(I182*H182,2)</f>
        <v>0</v>
      </c>
      <c r="BL182" s="18" t="s">
        <v>149</v>
      </c>
      <c r="BM182" s="190" t="s">
        <v>585</v>
      </c>
    </row>
    <row r="183" spans="1:65" s="2" customFormat="1" ht="39">
      <c r="A183" s="35"/>
      <c r="B183" s="36"/>
      <c r="C183" s="37"/>
      <c r="D183" s="192" t="s">
        <v>151</v>
      </c>
      <c r="E183" s="37"/>
      <c r="F183" s="193" t="s">
        <v>586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151</v>
      </c>
      <c r="AU183" s="18" t="s">
        <v>81</v>
      </c>
    </row>
    <row r="184" spans="1:65" s="2" customFormat="1">
      <c r="A184" s="35"/>
      <c r="B184" s="36"/>
      <c r="C184" s="37"/>
      <c r="D184" s="197" t="s">
        <v>153</v>
      </c>
      <c r="E184" s="37"/>
      <c r="F184" s="198" t="s">
        <v>587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153</v>
      </c>
      <c r="AU184" s="18" t="s">
        <v>81</v>
      </c>
    </row>
    <row r="185" spans="1:65" s="13" customFormat="1">
      <c r="B185" s="199"/>
      <c r="C185" s="200"/>
      <c r="D185" s="192" t="s">
        <v>155</v>
      </c>
      <c r="E185" s="201" t="s">
        <v>19</v>
      </c>
      <c r="F185" s="202" t="s">
        <v>588</v>
      </c>
      <c r="G185" s="200"/>
      <c r="H185" s="203">
        <v>36.749000000000002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155</v>
      </c>
      <c r="AU185" s="209" t="s">
        <v>81</v>
      </c>
      <c r="AV185" s="13" t="s">
        <v>81</v>
      </c>
      <c r="AW185" s="13" t="s">
        <v>34</v>
      </c>
      <c r="AX185" s="13" t="s">
        <v>79</v>
      </c>
      <c r="AY185" s="209" t="s">
        <v>142</v>
      </c>
    </row>
    <row r="186" spans="1:65" s="2" customFormat="1" ht="24.2" customHeight="1">
      <c r="A186" s="35"/>
      <c r="B186" s="36"/>
      <c r="C186" s="179" t="s">
        <v>289</v>
      </c>
      <c r="D186" s="179" t="s">
        <v>144</v>
      </c>
      <c r="E186" s="180" t="s">
        <v>578</v>
      </c>
      <c r="F186" s="181" t="s">
        <v>579</v>
      </c>
      <c r="G186" s="182" t="s">
        <v>204</v>
      </c>
      <c r="H186" s="183">
        <v>76</v>
      </c>
      <c r="I186" s="184"/>
      <c r="J186" s="185">
        <f>ROUND(I186*H186,2)</f>
        <v>0</v>
      </c>
      <c r="K186" s="181" t="s">
        <v>148</v>
      </c>
      <c r="L186" s="40"/>
      <c r="M186" s="186" t="s">
        <v>19</v>
      </c>
      <c r="N186" s="187" t="s">
        <v>43</v>
      </c>
      <c r="O186" s="6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149</v>
      </c>
      <c r="AT186" s="190" t="s">
        <v>144</v>
      </c>
      <c r="AU186" s="190" t="s">
        <v>81</v>
      </c>
      <c r="AY186" s="18" t="s">
        <v>142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79</v>
      </c>
      <c r="BK186" s="191">
        <f>ROUND(I186*H186,2)</f>
        <v>0</v>
      </c>
      <c r="BL186" s="18" t="s">
        <v>149</v>
      </c>
      <c r="BM186" s="190" t="s">
        <v>589</v>
      </c>
    </row>
    <row r="187" spans="1:65" s="2" customFormat="1" ht="29.25">
      <c r="A187" s="35"/>
      <c r="B187" s="36"/>
      <c r="C187" s="37"/>
      <c r="D187" s="192" t="s">
        <v>151</v>
      </c>
      <c r="E187" s="37"/>
      <c r="F187" s="193" t="s">
        <v>581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151</v>
      </c>
      <c r="AU187" s="18" t="s">
        <v>81</v>
      </c>
    </row>
    <row r="188" spans="1:65" s="2" customFormat="1">
      <c r="A188" s="35"/>
      <c r="B188" s="36"/>
      <c r="C188" s="37"/>
      <c r="D188" s="197" t="s">
        <v>153</v>
      </c>
      <c r="E188" s="37"/>
      <c r="F188" s="198" t="s">
        <v>582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153</v>
      </c>
      <c r="AU188" s="18" t="s">
        <v>81</v>
      </c>
    </row>
    <row r="189" spans="1:65" s="13" customFormat="1">
      <c r="B189" s="199"/>
      <c r="C189" s="200"/>
      <c r="D189" s="192" t="s">
        <v>155</v>
      </c>
      <c r="E189" s="201" t="s">
        <v>19</v>
      </c>
      <c r="F189" s="202" t="s">
        <v>590</v>
      </c>
      <c r="G189" s="200"/>
      <c r="H189" s="203">
        <v>76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155</v>
      </c>
      <c r="AU189" s="209" t="s">
        <v>81</v>
      </c>
      <c r="AV189" s="13" t="s">
        <v>81</v>
      </c>
      <c r="AW189" s="13" t="s">
        <v>34</v>
      </c>
      <c r="AX189" s="13" t="s">
        <v>79</v>
      </c>
      <c r="AY189" s="209" t="s">
        <v>142</v>
      </c>
    </row>
    <row r="190" spans="1:65" s="2" customFormat="1" ht="37.9" customHeight="1">
      <c r="A190" s="35"/>
      <c r="B190" s="36"/>
      <c r="C190" s="179" t="s">
        <v>296</v>
      </c>
      <c r="D190" s="179" t="s">
        <v>144</v>
      </c>
      <c r="E190" s="180" t="s">
        <v>591</v>
      </c>
      <c r="F190" s="181" t="s">
        <v>592</v>
      </c>
      <c r="G190" s="182" t="s">
        <v>147</v>
      </c>
      <c r="H190" s="183">
        <v>58.371000000000002</v>
      </c>
      <c r="I190" s="184"/>
      <c r="J190" s="185">
        <f>ROUND(I190*H190,2)</f>
        <v>0</v>
      </c>
      <c r="K190" s="181" t="s">
        <v>148</v>
      </c>
      <c r="L190" s="40"/>
      <c r="M190" s="186" t="s">
        <v>19</v>
      </c>
      <c r="N190" s="187" t="s">
        <v>43</v>
      </c>
      <c r="O190" s="65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0" t="s">
        <v>149</v>
      </c>
      <c r="AT190" s="190" t="s">
        <v>144</v>
      </c>
      <c r="AU190" s="190" t="s">
        <v>81</v>
      </c>
      <c r="AY190" s="18" t="s">
        <v>142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79</v>
      </c>
      <c r="BK190" s="191">
        <f>ROUND(I190*H190,2)</f>
        <v>0</v>
      </c>
      <c r="BL190" s="18" t="s">
        <v>149</v>
      </c>
      <c r="BM190" s="190" t="s">
        <v>593</v>
      </c>
    </row>
    <row r="191" spans="1:65" s="2" customFormat="1" ht="39">
      <c r="A191" s="35"/>
      <c r="B191" s="36"/>
      <c r="C191" s="37"/>
      <c r="D191" s="192" t="s">
        <v>151</v>
      </c>
      <c r="E191" s="37"/>
      <c r="F191" s="193" t="s">
        <v>594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151</v>
      </c>
      <c r="AU191" s="18" t="s">
        <v>81</v>
      </c>
    </row>
    <row r="192" spans="1:65" s="2" customFormat="1">
      <c r="A192" s="35"/>
      <c r="B192" s="36"/>
      <c r="C192" s="37"/>
      <c r="D192" s="197" t="s">
        <v>153</v>
      </c>
      <c r="E192" s="37"/>
      <c r="F192" s="198" t="s">
        <v>595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153</v>
      </c>
      <c r="AU192" s="18" t="s">
        <v>81</v>
      </c>
    </row>
    <row r="193" spans="1:65" s="13" customFormat="1">
      <c r="B193" s="199"/>
      <c r="C193" s="200"/>
      <c r="D193" s="192" t="s">
        <v>155</v>
      </c>
      <c r="E193" s="201" t="s">
        <v>19</v>
      </c>
      <c r="F193" s="202" t="s">
        <v>596</v>
      </c>
      <c r="G193" s="200"/>
      <c r="H193" s="203">
        <v>95.12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155</v>
      </c>
      <c r="AU193" s="209" t="s">
        <v>81</v>
      </c>
      <c r="AV193" s="13" t="s">
        <v>81</v>
      </c>
      <c r="AW193" s="13" t="s">
        <v>34</v>
      </c>
      <c r="AX193" s="13" t="s">
        <v>72</v>
      </c>
      <c r="AY193" s="209" t="s">
        <v>142</v>
      </c>
    </row>
    <row r="194" spans="1:65" s="13" customFormat="1">
      <c r="B194" s="199"/>
      <c r="C194" s="200"/>
      <c r="D194" s="192" t="s">
        <v>155</v>
      </c>
      <c r="E194" s="201" t="s">
        <v>19</v>
      </c>
      <c r="F194" s="202" t="s">
        <v>597</v>
      </c>
      <c r="G194" s="200"/>
      <c r="H194" s="203">
        <v>-36.749000000000002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155</v>
      </c>
      <c r="AU194" s="209" t="s">
        <v>81</v>
      </c>
      <c r="AV194" s="13" t="s">
        <v>81</v>
      </c>
      <c r="AW194" s="13" t="s">
        <v>34</v>
      </c>
      <c r="AX194" s="13" t="s">
        <v>72</v>
      </c>
      <c r="AY194" s="209" t="s">
        <v>142</v>
      </c>
    </row>
    <row r="195" spans="1:65" s="14" customFormat="1">
      <c r="B195" s="210"/>
      <c r="C195" s="211"/>
      <c r="D195" s="192" t="s">
        <v>155</v>
      </c>
      <c r="E195" s="212" t="s">
        <v>19</v>
      </c>
      <c r="F195" s="213" t="s">
        <v>200</v>
      </c>
      <c r="G195" s="211"/>
      <c r="H195" s="214">
        <v>58.371000000000002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155</v>
      </c>
      <c r="AU195" s="220" t="s">
        <v>81</v>
      </c>
      <c r="AV195" s="14" t="s">
        <v>149</v>
      </c>
      <c r="AW195" s="14" t="s">
        <v>34</v>
      </c>
      <c r="AX195" s="14" t="s">
        <v>79</v>
      </c>
      <c r="AY195" s="220" t="s">
        <v>142</v>
      </c>
    </row>
    <row r="196" spans="1:65" s="2" customFormat="1" ht="16.5" customHeight="1">
      <c r="A196" s="35"/>
      <c r="B196" s="36"/>
      <c r="C196" s="179" t="s">
        <v>303</v>
      </c>
      <c r="D196" s="179" t="s">
        <v>144</v>
      </c>
      <c r="E196" s="180" t="s">
        <v>598</v>
      </c>
      <c r="F196" s="181" t="s">
        <v>599</v>
      </c>
      <c r="G196" s="182" t="s">
        <v>147</v>
      </c>
      <c r="H196" s="183">
        <v>58.371000000000002</v>
      </c>
      <c r="I196" s="184"/>
      <c r="J196" s="185">
        <f>ROUND(I196*H196,2)</f>
        <v>0</v>
      </c>
      <c r="K196" s="181" t="s">
        <v>148</v>
      </c>
      <c r="L196" s="40"/>
      <c r="M196" s="186" t="s">
        <v>19</v>
      </c>
      <c r="N196" s="187" t="s">
        <v>43</v>
      </c>
      <c r="O196" s="6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149</v>
      </c>
      <c r="AT196" s="190" t="s">
        <v>144</v>
      </c>
      <c r="AU196" s="190" t="s">
        <v>81</v>
      </c>
      <c r="AY196" s="18" t="s">
        <v>142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79</v>
      </c>
      <c r="BK196" s="191">
        <f>ROUND(I196*H196,2)</f>
        <v>0</v>
      </c>
      <c r="BL196" s="18" t="s">
        <v>149</v>
      </c>
      <c r="BM196" s="190" t="s">
        <v>600</v>
      </c>
    </row>
    <row r="197" spans="1:65" s="2" customFormat="1" ht="19.5">
      <c r="A197" s="35"/>
      <c r="B197" s="36"/>
      <c r="C197" s="37"/>
      <c r="D197" s="192" t="s">
        <v>151</v>
      </c>
      <c r="E197" s="37"/>
      <c r="F197" s="193" t="s">
        <v>601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151</v>
      </c>
      <c r="AU197" s="18" t="s">
        <v>81</v>
      </c>
    </row>
    <row r="198" spans="1:65" s="2" customFormat="1">
      <c r="A198" s="35"/>
      <c r="B198" s="36"/>
      <c r="C198" s="37"/>
      <c r="D198" s="197" t="s">
        <v>153</v>
      </c>
      <c r="E198" s="37"/>
      <c r="F198" s="198" t="s">
        <v>602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153</v>
      </c>
      <c r="AU198" s="18" t="s">
        <v>81</v>
      </c>
    </row>
    <row r="199" spans="1:65" s="2" customFormat="1" ht="24.2" customHeight="1">
      <c r="A199" s="35"/>
      <c r="B199" s="36"/>
      <c r="C199" s="179" t="s">
        <v>310</v>
      </c>
      <c r="D199" s="179" t="s">
        <v>144</v>
      </c>
      <c r="E199" s="180" t="s">
        <v>603</v>
      </c>
      <c r="F199" s="181" t="s">
        <v>604</v>
      </c>
      <c r="G199" s="182" t="s">
        <v>194</v>
      </c>
      <c r="H199" s="183">
        <v>105.068</v>
      </c>
      <c r="I199" s="184"/>
      <c r="J199" s="185">
        <f>ROUND(I199*H199,2)</f>
        <v>0</v>
      </c>
      <c r="K199" s="181" t="s">
        <v>148</v>
      </c>
      <c r="L199" s="40"/>
      <c r="M199" s="186" t="s">
        <v>19</v>
      </c>
      <c r="N199" s="187" t="s">
        <v>43</v>
      </c>
      <c r="O199" s="65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0" t="s">
        <v>149</v>
      </c>
      <c r="AT199" s="190" t="s">
        <v>144</v>
      </c>
      <c r="AU199" s="190" t="s">
        <v>81</v>
      </c>
      <c r="AY199" s="18" t="s">
        <v>142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79</v>
      </c>
      <c r="BK199" s="191">
        <f>ROUND(I199*H199,2)</f>
        <v>0</v>
      </c>
      <c r="BL199" s="18" t="s">
        <v>149</v>
      </c>
      <c r="BM199" s="190" t="s">
        <v>605</v>
      </c>
    </row>
    <row r="200" spans="1:65" s="2" customFormat="1" ht="29.25">
      <c r="A200" s="35"/>
      <c r="B200" s="36"/>
      <c r="C200" s="37"/>
      <c r="D200" s="192" t="s">
        <v>151</v>
      </c>
      <c r="E200" s="37"/>
      <c r="F200" s="193" t="s">
        <v>606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151</v>
      </c>
      <c r="AU200" s="18" t="s">
        <v>81</v>
      </c>
    </row>
    <row r="201" spans="1:65" s="2" customFormat="1">
      <c r="A201" s="35"/>
      <c r="B201" s="36"/>
      <c r="C201" s="37"/>
      <c r="D201" s="197" t="s">
        <v>153</v>
      </c>
      <c r="E201" s="37"/>
      <c r="F201" s="198" t="s">
        <v>607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153</v>
      </c>
      <c r="AU201" s="18" t="s">
        <v>81</v>
      </c>
    </row>
    <row r="202" spans="1:65" s="13" customFormat="1">
      <c r="B202" s="199"/>
      <c r="C202" s="200"/>
      <c r="D202" s="192" t="s">
        <v>155</v>
      </c>
      <c r="E202" s="200"/>
      <c r="F202" s="202" t="s">
        <v>608</v>
      </c>
      <c r="G202" s="200"/>
      <c r="H202" s="203">
        <v>105.068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155</v>
      </c>
      <c r="AU202" s="209" t="s">
        <v>81</v>
      </c>
      <c r="AV202" s="13" t="s">
        <v>81</v>
      </c>
      <c r="AW202" s="13" t="s">
        <v>4</v>
      </c>
      <c r="AX202" s="13" t="s">
        <v>79</v>
      </c>
      <c r="AY202" s="209" t="s">
        <v>142</v>
      </c>
    </row>
    <row r="203" spans="1:65" s="2" customFormat="1" ht="24.2" customHeight="1">
      <c r="A203" s="35"/>
      <c r="B203" s="36"/>
      <c r="C203" s="179" t="s">
        <v>317</v>
      </c>
      <c r="D203" s="179" t="s">
        <v>144</v>
      </c>
      <c r="E203" s="180" t="s">
        <v>609</v>
      </c>
      <c r="F203" s="181" t="s">
        <v>610</v>
      </c>
      <c r="G203" s="182" t="s">
        <v>194</v>
      </c>
      <c r="H203" s="183">
        <v>3</v>
      </c>
      <c r="I203" s="184"/>
      <c r="J203" s="185">
        <f>ROUND(I203*H203,2)</f>
        <v>0</v>
      </c>
      <c r="K203" s="181" t="s">
        <v>19</v>
      </c>
      <c r="L203" s="40"/>
      <c r="M203" s="186" t="s">
        <v>19</v>
      </c>
      <c r="N203" s="187" t="s">
        <v>43</v>
      </c>
      <c r="O203" s="65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0" t="s">
        <v>149</v>
      </c>
      <c r="AT203" s="190" t="s">
        <v>144</v>
      </c>
      <c r="AU203" s="190" t="s">
        <v>81</v>
      </c>
      <c r="AY203" s="18" t="s">
        <v>142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79</v>
      </c>
      <c r="BK203" s="191">
        <f>ROUND(I203*H203,2)</f>
        <v>0</v>
      </c>
      <c r="BL203" s="18" t="s">
        <v>149</v>
      </c>
      <c r="BM203" s="190" t="s">
        <v>611</v>
      </c>
    </row>
    <row r="204" spans="1:65" s="2" customFormat="1">
      <c r="A204" s="35"/>
      <c r="B204" s="36"/>
      <c r="C204" s="37"/>
      <c r="D204" s="192" t="s">
        <v>151</v>
      </c>
      <c r="E204" s="37"/>
      <c r="F204" s="193" t="s">
        <v>612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151</v>
      </c>
      <c r="AU204" s="18" t="s">
        <v>81</v>
      </c>
    </row>
    <row r="205" spans="1:65" s="2" customFormat="1" ht="24.2" customHeight="1">
      <c r="A205" s="35"/>
      <c r="B205" s="36"/>
      <c r="C205" s="179" t="s">
        <v>324</v>
      </c>
      <c r="D205" s="179" t="s">
        <v>144</v>
      </c>
      <c r="E205" s="180" t="s">
        <v>613</v>
      </c>
      <c r="F205" s="181" t="s">
        <v>614</v>
      </c>
      <c r="G205" s="182" t="s">
        <v>147</v>
      </c>
      <c r="H205" s="183">
        <v>36.749000000000002</v>
      </c>
      <c r="I205" s="184"/>
      <c r="J205" s="185">
        <f>ROUND(I205*H205,2)</f>
        <v>0</v>
      </c>
      <c r="K205" s="181" t="s">
        <v>148</v>
      </c>
      <c r="L205" s="40"/>
      <c r="M205" s="186" t="s">
        <v>19</v>
      </c>
      <c r="N205" s="187" t="s">
        <v>43</v>
      </c>
      <c r="O205" s="65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149</v>
      </c>
      <c r="AT205" s="190" t="s">
        <v>144</v>
      </c>
      <c r="AU205" s="190" t="s">
        <v>81</v>
      </c>
      <c r="AY205" s="18" t="s">
        <v>142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79</v>
      </c>
      <c r="BK205" s="191">
        <f>ROUND(I205*H205,2)</f>
        <v>0</v>
      </c>
      <c r="BL205" s="18" t="s">
        <v>149</v>
      </c>
      <c r="BM205" s="190" t="s">
        <v>615</v>
      </c>
    </row>
    <row r="206" spans="1:65" s="2" customFormat="1" ht="29.25">
      <c r="A206" s="35"/>
      <c r="B206" s="36"/>
      <c r="C206" s="37"/>
      <c r="D206" s="192" t="s">
        <v>151</v>
      </c>
      <c r="E206" s="37"/>
      <c r="F206" s="193" t="s">
        <v>616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151</v>
      </c>
      <c r="AU206" s="18" t="s">
        <v>81</v>
      </c>
    </row>
    <row r="207" spans="1:65" s="2" customFormat="1">
      <c r="A207" s="35"/>
      <c r="B207" s="36"/>
      <c r="C207" s="37"/>
      <c r="D207" s="197" t="s">
        <v>153</v>
      </c>
      <c r="E207" s="37"/>
      <c r="F207" s="198" t="s">
        <v>617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153</v>
      </c>
      <c r="AU207" s="18" t="s">
        <v>81</v>
      </c>
    </row>
    <row r="208" spans="1:65" s="13" customFormat="1">
      <c r="B208" s="199"/>
      <c r="C208" s="200"/>
      <c r="D208" s="192" t="s">
        <v>155</v>
      </c>
      <c r="E208" s="201" t="s">
        <v>19</v>
      </c>
      <c r="F208" s="202" t="s">
        <v>618</v>
      </c>
      <c r="G208" s="200"/>
      <c r="H208" s="203">
        <v>10.584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155</v>
      </c>
      <c r="AU208" s="209" t="s">
        <v>81</v>
      </c>
      <c r="AV208" s="13" t="s">
        <v>81</v>
      </c>
      <c r="AW208" s="13" t="s">
        <v>34</v>
      </c>
      <c r="AX208" s="13" t="s">
        <v>72</v>
      </c>
      <c r="AY208" s="209" t="s">
        <v>142</v>
      </c>
    </row>
    <row r="209" spans="1:65" s="13" customFormat="1">
      <c r="B209" s="199"/>
      <c r="C209" s="200"/>
      <c r="D209" s="192" t="s">
        <v>155</v>
      </c>
      <c r="E209" s="201" t="s">
        <v>19</v>
      </c>
      <c r="F209" s="202" t="s">
        <v>619</v>
      </c>
      <c r="G209" s="200"/>
      <c r="H209" s="203">
        <v>15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155</v>
      </c>
      <c r="AU209" s="209" t="s">
        <v>81</v>
      </c>
      <c r="AV209" s="13" t="s">
        <v>81</v>
      </c>
      <c r="AW209" s="13" t="s">
        <v>34</v>
      </c>
      <c r="AX209" s="13" t="s">
        <v>72</v>
      </c>
      <c r="AY209" s="209" t="s">
        <v>142</v>
      </c>
    </row>
    <row r="210" spans="1:65" s="13" customFormat="1" ht="22.5">
      <c r="B210" s="199"/>
      <c r="C210" s="200"/>
      <c r="D210" s="192" t="s">
        <v>155</v>
      </c>
      <c r="E210" s="201" t="s">
        <v>19</v>
      </c>
      <c r="F210" s="202" t="s">
        <v>620</v>
      </c>
      <c r="G210" s="200"/>
      <c r="H210" s="203">
        <v>2.6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155</v>
      </c>
      <c r="AU210" s="209" t="s">
        <v>81</v>
      </c>
      <c r="AV210" s="13" t="s">
        <v>81</v>
      </c>
      <c r="AW210" s="13" t="s">
        <v>34</v>
      </c>
      <c r="AX210" s="13" t="s">
        <v>72</v>
      </c>
      <c r="AY210" s="209" t="s">
        <v>142</v>
      </c>
    </row>
    <row r="211" spans="1:65" s="13" customFormat="1" ht="22.5">
      <c r="B211" s="199"/>
      <c r="C211" s="200"/>
      <c r="D211" s="192" t="s">
        <v>155</v>
      </c>
      <c r="E211" s="201" t="s">
        <v>19</v>
      </c>
      <c r="F211" s="202" t="s">
        <v>621</v>
      </c>
      <c r="G211" s="200"/>
      <c r="H211" s="203">
        <v>8.5649999999999995</v>
      </c>
      <c r="I211" s="204"/>
      <c r="J211" s="200"/>
      <c r="K211" s="200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155</v>
      </c>
      <c r="AU211" s="209" t="s">
        <v>81</v>
      </c>
      <c r="AV211" s="13" t="s">
        <v>81</v>
      </c>
      <c r="AW211" s="13" t="s">
        <v>34</v>
      </c>
      <c r="AX211" s="13" t="s">
        <v>72</v>
      </c>
      <c r="AY211" s="209" t="s">
        <v>142</v>
      </c>
    </row>
    <row r="212" spans="1:65" s="14" customFormat="1">
      <c r="B212" s="210"/>
      <c r="C212" s="211"/>
      <c r="D212" s="192" t="s">
        <v>155</v>
      </c>
      <c r="E212" s="212" t="s">
        <v>19</v>
      </c>
      <c r="F212" s="213" t="s">
        <v>200</v>
      </c>
      <c r="G212" s="211"/>
      <c r="H212" s="214">
        <v>36.749000000000002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155</v>
      </c>
      <c r="AU212" s="220" t="s">
        <v>81</v>
      </c>
      <c r="AV212" s="14" t="s">
        <v>149</v>
      </c>
      <c r="AW212" s="14" t="s">
        <v>34</v>
      </c>
      <c r="AX212" s="14" t="s">
        <v>79</v>
      </c>
      <c r="AY212" s="220" t="s">
        <v>142</v>
      </c>
    </row>
    <row r="213" spans="1:65" s="2" customFormat="1" ht="24.2" customHeight="1">
      <c r="A213" s="35"/>
      <c r="B213" s="36"/>
      <c r="C213" s="179" t="s">
        <v>330</v>
      </c>
      <c r="D213" s="179" t="s">
        <v>144</v>
      </c>
      <c r="E213" s="180" t="s">
        <v>613</v>
      </c>
      <c r="F213" s="181" t="s">
        <v>614</v>
      </c>
      <c r="G213" s="182" t="s">
        <v>147</v>
      </c>
      <c r="H213" s="183">
        <v>10.587999999999999</v>
      </c>
      <c r="I213" s="184"/>
      <c r="J213" s="185">
        <f>ROUND(I213*H213,2)</f>
        <v>0</v>
      </c>
      <c r="K213" s="181" t="s">
        <v>148</v>
      </c>
      <c r="L213" s="40"/>
      <c r="M213" s="186" t="s">
        <v>19</v>
      </c>
      <c r="N213" s="187" t="s">
        <v>43</v>
      </c>
      <c r="O213" s="65"/>
      <c r="P213" s="188">
        <f>O213*H213</f>
        <v>0</v>
      </c>
      <c r="Q213" s="188">
        <v>0</v>
      </c>
      <c r="R213" s="188">
        <f>Q213*H213</f>
        <v>0</v>
      </c>
      <c r="S213" s="188">
        <v>0</v>
      </c>
      <c r="T213" s="18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0" t="s">
        <v>149</v>
      </c>
      <c r="AT213" s="190" t="s">
        <v>144</v>
      </c>
      <c r="AU213" s="190" t="s">
        <v>81</v>
      </c>
      <c r="AY213" s="18" t="s">
        <v>142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79</v>
      </c>
      <c r="BK213" s="191">
        <f>ROUND(I213*H213,2)</f>
        <v>0</v>
      </c>
      <c r="BL213" s="18" t="s">
        <v>149</v>
      </c>
      <c r="BM213" s="190" t="s">
        <v>622</v>
      </c>
    </row>
    <row r="214" spans="1:65" s="2" customFormat="1" ht="29.25">
      <c r="A214" s="35"/>
      <c r="B214" s="36"/>
      <c r="C214" s="37"/>
      <c r="D214" s="192" t="s">
        <v>151</v>
      </c>
      <c r="E214" s="37"/>
      <c r="F214" s="193" t="s">
        <v>616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151</v>
      </c>
      <c r="AU214" s="18" t="s">
        <v>81</v>
      </c>
    </row>
    <row r="215" spans="1:65" s="2" customFormat="1">
      <c r="A215" s="35"/>
      <c r="B215" s="36"/>
      <c r="C215" s="37"/>
      <c r="D215" s="197" t="s">
        <v>153</v>
      </c>
      <c r="E215" s="37"/>
      <c r="F215" s="198" t="s">
        <v>617</v>
      </c>
      <c r="G215" s="37"/>
      <c r="H215" s="37"/>
      <c r="I215" s="194"/>
      <c r="J215" s="37"/>
      <c r="K215" s="37"/>
      <c r="L215" s="40"/>
      <c r="M215" s="195"/>
      <c r="N215" s="19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153</v>
      </c>
      <c r="AU215" s="18" t="s">
        <v>81</v>
      </c>
    </row>
    <row r="216" spans="1:65" s="2" customFormat="1" ht="16.5" customHeight="1">
      <c r="A216" s="35"/>
      <c r="B216" s="36"/>
      <c r="C216" s="221" t="s">
        <v>335</v>
      </c>
      <c r="D216" s="221" t="s">
        <v>246</v>
      </c>
      <c r="E216" s="222" t="s">
        <v>623</v>
      </c>
      <c r="F216" s="223" t="s">
        <v>624</v>
      </c>
      <c r="G216" s="224" t="s">
        <v>194</v>
      </c>
      <c r="H216" s="225">
        <v>21.167999999999999</v>
      </c>
      <c r="I216" s="226"/>
      <c r="J216" s="227">
        <f>ROUND(I216*H216,2)</f>
        <v>0</v>
      </c>
      <c r="K216" s="223" t="s">
        <v>148</v>
      </c>
      <c r="L216" s="228"/>
      <c r="M216" s="229" t="s">
        <v>19</v>
      </c>
      <c r="N216" s="230" t="s">
        <v>43</v>
      </c>
      <c r="O216" s="65"/>
      <c r="P216" s="188">
        <f>O216*H216</f>
        <v>0</v>
      </c>
      <c r="Q216" s="188">
        <v>1</v>
      </c>
      <c r="R216" s="188">
        <f>Q216*H216</f>
        <v>21.167999999999999</v>
      </c>
      <c r="S216" s="188">
        <v>0</v>
      </c>
      <c r="T216" s="18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0" t="s">
        <v>201</v>
      </c>
      <c r="AT216" s="190" t="s">
        <v>246</v>
      </c>
      <c r="AU216" s="190" t="s">
        <v>81</v>
      </c>
      <c r="AY216" s="18" t="s">
        <v>142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79</v>
      </c>
      <c r="BK216" s="191">
        <f>ROUND(I216*H216,2)</f>
        <v>0</v>
      </c>
      <c r="BL216" s="18" t="s">
        <v>149</v>
      </c>
      <c r="BM216" s="190" t="s">
        <v>625</v>
      </c>
    </row>
    <row r="217" spans="1:65" s="2" customFormat="1">
      <c r="A217" s="35"/>
      <c r="B217" s="36"/>
      <c r="C217" s="37"/>
      <c r="D217" s="192" t="s">
        <v>151</v>
      </c>
      <c r="E217" s="37"/>
      <c r="F217" s="193" t="s">
        <v>624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151</v>
      </c>
      <c r="AU217" s="18" t="s">
        <v>81</v>
      </c>
    </row>
    <row r="218" spans="1:65" s="2" customFormat="1">
      <c r="A218" s="35"/>
      <c r="B218" s="36"/>
      <c r="C218" s="37"/>
      <c r="D218" s="197" t="s">
        <v>153</v>
      </c>
      <c r="E218" s="37"/>
      <c r="F218" s="198" t="s">
        <v>626</v>
      </c>
      <c r="G218" s="37"/>
      <c r="H218" s="37"/>
      <c r="I218" s="194"/>
      <c r="J218" s="37"/>
      <c r="K218" s="37"/>
      <c r="L218" s="40"/>
      <c r="M218" s="195"/>
      <c r="N218" s="19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153</v>
      </c>
      <c r="AU218" s="18" t="s">
        <v>81</v>
      </c>
    </row>
    <row r="219" spans="1:65" s="13" customFormat="1">
      <c r="B219" s="199"/>
      <c r="C219" s="200"/>
      <c r="D219" s="192" t="s">
        <v>155</v>
      </c>
      <c r="E219" s="201" t="s">
        <v>19</v>
      </c>
      <c r="F219" s="202" t="s">
        <v>627</v>
      </c>
      <c r="G219" s="200"/>
      <c r="H219" s="203">
        <v>21.167999999999999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155</v>
      </c>
      <c r="AU219" s="209" t="s">
        <v>81</v>
      </c>
      <c r="AV219" s="13" t="s">
        <v>81</v>
      </c>
      <c r="AW219" s="13" t="s">
        <v>34</v>
      </c>
      <c r="AX219" s="13" t="s">
        <v>79</v>
      </c>
      <c r="AY219" s="209" t="s">
        <v>142</v>
      </c>
    </row>
    <row r="220" spans="1:65" s="2" customFormat="1" ht="24.2" customHeight="1">
      <c r="A220" s="35"/>
      <c r="B220" s="36"/>
      <c r="C220" s="179" t="s">
        <v>342</v>
      </c>
      <c r="D220" s="179" t="s">
        <v>144</v>
      </c>
      <c r="E220" s="180" t="s">
        <v>628</v>
      </c>
      <c r="F220" s="181" t="s">
        <v>629</v>
      </c>
      <c r="G220" s="182" t="s">
        <v>147</v>
      </c>
      <c r="H220" s="183">
        <v>16.562000000000001</v>
      </c>
      <c r="I220" s="184"/>
      <c r="J220" s="185">
        <f>ROUND(I220*H220,2)</f>
        <v>0</v>
      </c>
      <c r="K220" s="181" t="s">
        <v>148</v>
      </c>
      <c r="L220" s="40"/>
      <c r="M220" s="186" t="s">
        <v>19</v>
      </c>
      <c r="N220" s="187" t="s">
        <v>43</v>
      </c>
      <c r="O220" s="6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149</v>
      </c>
      <c r="AT220" s="190" t="s">
        <v>144</v>
      </c>
      <c r="AU220" s="190" t="s">
        <v>81</v>
      </c>
      <c r="AY220" s="18" t="s">
        <v>142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79</v>
      </c>
      <c r="BK220" s="191">
        <f>ROUND(I220*H220,2)</f>
        <v>0</v>
      </c>
      <c r="BL220" s="18" t="s">
        <v>149</v>
      </c>
      <c r="BM220" s="190" t="s">
        <v>630</v>
      </c>
    </row>
    <row r="221" spans="1:65" s="2" customFormat="1" ht="39">
      <c r="A221" s="35"/>
      <c r="B221" s="36"/>
      <c r="C221" s="37"/>
      <c r="D221" s="192" t="s">
        <v>151</v>
      </c>
      <c r="E221" s="37"/>
      <c r="F221" s="193" t="s">
        <v>631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151</v>
      </c>
      <c r="AU221" s="18" t="s">
        <v>81</v>
      </c>
    </row>
    <row r="222" spans="1:65" s="2" customFormat="1">
      <c r="A222" s="35"/>
      <c r="B222" s="36"/>
      <c r="C222" s="37"/>
      <c r="D222" s="197" t="s">
        <v>153</v>
      </c>
      <c r="E222" s="37"/>
      <c r="F222" s="198" t="s">
        <v>632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153</v>
      </c>
      <c r="AU222" s="18" t="s">
        <v>81</v>
      </c>
    </row>
    <row r="223" spans="1:65" s="13" customFormat="1">
      <c r="B223" s="199"/>
      <c r="C223" s="200"/>
      <c r="D223" s="192" t="s">
        <v>155</v>
      </c>
      <c r="E223" s="201" t="s">
        <v>19</v>
      </c>
      <c r="F223" s="202" t="s">
        <v>633</v>
      </c>
      <c r="G223" s="200"/>
      <c r="H223" s="203">
        <v>1.1819999999999999</v>
      </c>
      <c r="I223" s="204"/>
      <c r="J223" s="200"/>
      <c r="K223" s="200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155</v>
      </c>
      <c r="AU223" s="209" t="s">
        <v>81</v>
      </c>
      <c r="AV223" s="13" t="s">
        <v>81</v>
      </c>
      <c r="AW223" s="13" t="s">
        <v>34</v>
      </c>
      <c r="AX223" s="13" t="s">
        <v>72</v>
      </c>
      <c r="AY223" s="209" t="s">
        <v>142</v>
      </c>
    </row>
    <row r="224" spans="1:65" s="13" customFormat="1" ht="22.5">
      <c r="B224" s="199"/>
      <c r="C224" s="200"/>
      <c r="D224" s="192" t="s">
        <v>155</v>
      </c>
      <c r="E224" s="201" t="s">
        <v>19</v>
      </c>
      <c r="F224" s="202" t="s">
        <v>634</v>
      </c>
      <c r="G224" s="200"/>
      <c r="H224" s="203">
        <v>15.38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155</v>
      </c>
      <c r="AU224" s="209" t="s">
        <v>81</v>
      </c>
      <c r="AV224" s="13" t="s">
        <v>81</v>
      </c>
      <c r="AW224" s="13" t="s">
        <v>34</v>
      </c>
      <c r="AX224" s="13" t="s">
        <v>72</v>
      </c>
      <c r="AY224" s="209" t="s">
        <v>142</v>
      </c>
    </row>
    <row r="225" spans="1:65" s="14" customFormat="1">
      <c r="B225" s="210"/>
      <c r="C225" s="211"/>
      <c r="D225" s="192" t="s">
        <v>155</v>
      </c>
      <c r="E225" s="212" t="s">
        <v>19</v>
      </c>
      <c r="F225" s="213" t="s">
        <v>200</v>
      </c>
      <c r="G225" s="211"/>
      <c r="H225" s="214">
        <v>16.562000000000001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155</v>
      </c>
      <c r="AU225" s="220" t="s">
        <v>81</v>
      </c>
      <c r="AV225" s="14" t="s">
        <v>149</v>
      </c>
      <c r="AW225" s="14" t="s">
        <v>34</v>
      </c>
      <c r="AX225" s="14" t="s">
        <v>79</v>
      </c>
      <c r="AY225" s="220" t="s">
        <v>142</v>
      </c>
    </row>
    <row r="226" spans="1:65" s="2" customFormat="1" ht="16.5" customHeight="1">
      <c r="A226" s="35"/>
      <c r="B226" s="36"/>
      <c r="C226" s="221" t="s">
        <v>349</v>
      </c>
      <c r="D226" s="221" t="s">
        <v>246</v>
      </c>
      <c r="E226" s="222" t="s">
        <v>635</v>
      </c>
      <c r="F226" s="223" t="s">
        <v>636</v>
      </c>
      <c r="G226" s="224" t="s">
        <v>194</v>
      </c>
      <c r="H226" s="225">
        <v>2.3639999999999999</v>
      </c>
      <c r="I226" s="226"/>
      <c r="J226" s="227">
        <f>ROUND(I226*H226,2)</f>
        <v>0</v>
      </c>
      <c r="K226" s="223" t="s">
        <v>148</v>
      </c>
      <c r="L226" s="228"/>
      <c r="M226" s="229" t="s">
        <v>19</v>
      </c>
      <c r="N226" s="230" t="s">
        <v>43</v>
      </c>
      <c r="O226" s="6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201</v>
      </c>
      <c r="AT226" s="190" t="s">
        <v>246</v>
      </c>
      <c r="AU226" s="190" t="s">
        <v>81</v>
      </c>
      <c r="AY226" s="18" t="s">
        <v>142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79</v>
      </c>
      <c r="BK226" s="191">
        <f>ROUND(I226*H226,2)</f>
        <v>0</v>
      </c>
      <c r="BL226" s="18" t="s">
        <v>149</v>
      </c>
      <c r="BM226" s="190" t="s">
        <v>637</v>
      </c>
    </row>
    <row r="227" spans="1:65" s="2" customFormat="1">
      <c r="A227" s="35"/>
      <c r="B227" s="36"/>
      <c r="C227" s="37"/>
      <c r="D227" s="192" t="s">
        <v>151</v>
      </c>
      <c r="E227" s="37"/>
      <c r="F227" s="193" t="s">
        <v>636</v>
      </c>
      <c r="G227" s="37"/>
      <c r="H227" s="37"/>
      <c r="I227" s="194"/>
      <c r="J227" s="37"/>
      <c r="K227" s="37"/>
      <c r="L227" s="40"/>
      <c r="M227" s="195"/>
      <c r="N227" s="19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151</v>
      </c>
      <c r="AU227" s="18" t="s">
        <v>81</v>
      </c>
    </row>
    <row r="228" spans="1:65" s="2" customFormat="1">
      <c r="A228" s="35"/>
      <c r="B228" s="36"/>
      <c r="C228" s="37"/>
      <c r="D228" s="197" t="s">
        <v>153</v>
      </c>
      <c r="E228" s="37"/>
      <c r="F228" s="198" t="s">
        <v>638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153</v>
      </c>
      <c r="AU228" s="18" t="s">
        <v>81</v>
      </c>
    </row>
    <row r="229" spans="1:65" s="13" customFormat="1">
      <c r="B229" s="199"/>
      <c r="C229" s="200"/>
      <c r="D229" s="192" t="s">
        <v>155</v>
      </c>
      <c r="E229" s="200"/>
      <c r="F229" s="202" t="s">
        <v>639</v>
      </c>
      <c r="G229" s="200"/>
      <c r="H229" s="203">
        <v>2.3639999999999999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155</v>
      </c>
      <c r="AU229" s="209" t="s">
        <v>81</v>
      </c>
      <c r="AV229" s="13" t="s">
        <v>81</v>
      </c>
      <c r="AW229" s="13" t="s">
        <v>4</v>
      </c>
      <c r="AX229" s="13" t="s">
        <v>79</v>
      </c>
      <c r="AY229" s="209" t="s">
        <v>142</v>
      </c>
    </row>
    <row r="230" spans="1:65" s="2" customFormat="1" ht="16.5" customHeight="1">
      <c r="A230" s="35"/>
      <c r="B230" s="36"/>
      <c r="C230" s="221" t="s">
        <v>356</v>
      </c>
      <c r="D230" s="221" t="s">
        <v>246</v>
      </c>
      <c r="E230" s="222" t="s">
        <v>640</v>
      </c>
      <c r="F230" s="223" t="s">
        <v>641</v>
      </c>
      <c r="G230" s="224" t="s">
        <v>194</v>
      </c>
      <c r="H230" s="225">
        <v>30.76</v>
      </c>
      <c r="I230" s="226"/>
      <c r="J230" s="227">
        <f>ROUND(I230*H230,2)</f>
        <v>0</v>
      </c>
      <c r="K230" s="223" t="s">
        <v>148</v>
      </c>
      <c r="L230" s="228"/>
      <c r="M230" s="229" t="s">
        <v>19</v>
      </c>
      <c r="N230" s="230" t="s">
        <v>43</v>
      </c>
      <c r="O230" s="65"/>
      <c r="P230" s="188">
        <f>O230*H230</f>
        <v>0</v>
      </c>
      <c r="Q230" s="188">
        <v>1</v>
      </c>
      <c r="R230" s="188">
        <f>Q230*H230</f>
        <v>30.76</v>
      </c>
      <c r="S230" s="188">
        <v>0</v>
      </c>
      <c r="T230" s="18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0" t="s">
        <v>201</v>
      </c>
      <c r="AT230" s="190" t="s">
        <v>246</v>
      </c>
      <c r="AU230" s="190" t="s">
        <v>81</v>
      </c>
      <c r="AY230" s="18" t="s">
        <v>142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79</v>
      </c>
      <c r="BK230" s="191">
        <f>ROUND(I230*H230,2)</f>
        <v>0</v>
      </c>
      <c r="BL230" s="18" t="s">
        <v>149</v>
      </c>
      <c r="BM230" s="190" t="s">
        <v>642</v>
      </c>
    </row>
    <row r="231" spans="1:65" s="2" customFormat="1">
      <c r="A231" s="35"/>
      <c r="B231" s="36"/>
      <c r="C231" s="37"/>
      <c r="D231" s="192" t="s">
        <v>151</v>
      </c>
      <c r="E231" s="37"/>
      <c r="F231" s="193" t="s">
        <v>641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151</v>
      </c>
      <c r="AU231" s="18" t="s">
        <v>81</v>
      </c>
    </row>
    <row r="232" spans="1:65" s="2" customFormat="1">
      <c r="A232" s="35"/>
      <c r="B232" s="36"/>
      <c r="C232" s="37"/>
      <c r="D232" s="197" t="s">
        <v>153</v>
      </c>
      <c r="E232" s="37"/>
      <c r="F232" s="198" t="s">
        <v>643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153</v>
      </c>
      <c r="AU232" s="18" t="s">
        <v>81</v>
      </c>
    </row>
    <row r="233" spans="1:65" s="13" customFormat="1" ht="22.5">
      <c r="B233" s="199"/>
      <c r="C233" s="200"/>
      <c r="D233" s="192" t="s">
        <v>155</v>
      </c>
      <c r="E233" s="201" t="s">
        <v>19</v>
      </c>
      <c r="F233" s="202" t="s">
        <v>634</v>
      </c>
      <c r="G233" s="200"/>
      <c r="H233" s="203">
        <v>15.38</v>
      </c>
      <c r="I233" s="204"/>
      <c r="J233" s="200"/>
      <c r="K233" s="200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155</v>
      </c>
      <c r="AU233" s="209" t="s">
        <v>81</v>
      </c>
      <c r="AV233" s="13" t="s">
        <v>81</v>
      </c>
      <c r="AW233" s="13" t="s">
        <v>34</v>
      </c>
      <c r="AX233" s="13" t="s">
        <v>79</v>
      </c>
      <c r="AY233" s="209" t="s">
        <v>142</v>
      </c>
    </row>
    <row r="234" spans="1:65" s="13" customFormat="1">
      <c r="B234" s="199"/>
      <c r="C234" s="200"/>
      <c r="D234" s="192" t="s">
        <v>155</v>
      </c>
      <c r="E234" s="200"/>
      <c r="F234" s="202" t="s">
        <v>644</v>
      </c>
      <c r="G234" s="200"/>
      <c r="H234" s="203">
        <v>30.76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155</v>
      </c>
      <c r="AU234" s="209" t="s">
        <v>81</v>
      </c>
      <c r="AV234" s="13" t="s">
        <v>81</v>
      </c>
      <c r="AW234" s="13" t="s">
        <v>4</v>
      </c>
      <c r="AX234" s="13" t="s">
        <v>79</v>
      </c>
      <c r="AY234" s="209" t="s">
        <v>142</v>
      </c>
    </row>
    <row r="235" spans="1:65" s="2" customFormat="1" ht="37.9" customHeight="1">
      <c r="A235" s="35"/>
      <c r="B235" s="36"/>
      <c r="C235" s="179" t="s">
        <v>363</v>
      </c>
      <c r="D235" s="179" t="s">
        <v>144</v>
      </c>
      <c r="E235" s="180" t="s">
        <v>645</v>
      </c>
      <c r="F235" s="181" t="s">
        <v>646</v>
      </c>
      <c r="G235" s="182" t="s">
        <v>179</v>
      </c>
      <c r="H235" s="183">
        <v>43.5</v>
      </c>
      <c r="I235" s="184"/>
      <c r="J235" s="185">
        <f>ROUND(I235*H235,2)</f>
        <v>0</v>
      </c>
      <c r="K235" s="181" t="s">
        <v>148</v>
      </c>
      <c r="L235" s="40"/>
      <c r="M235" s="186" t="s">
        <v>19</v>
      </c>
      <c r="N235" s="187" t="s">
        <v>43</v>
      </c>
      <c r="O235" s="65"/>
      <c r="P235" s="188">
        <f>O235*H235</f>
        <v>0</v>
      </c>
      <c r="Q235" s="188">
        <v>0</v>
      </c>
      <c r="R235" s="188">
        <f>Q235*H235</f>
        <v>0</v>
      </c>
      <c r="S235" s="188">
        <v>0</v>
      </c>
      <c r="T235" s="18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0" t="s">
        <v>149</v>
      </c>
      <c r="AT235" s="190" t="s">
        <v>144</v>
      </c>
      <c r="AU235" s="190" t="s">
        <v>81</v>
      </c>
      <c r="AY235" s="18" t="s">
        <v>142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79</v>
      </c>
      <c r="BK235" s="191">
        <f>ROUND(I235*H235,2)</f>
        <v>0</v>
      </c>
      <c r="BL235" s="18" t="s">
        <v>149</v>
      </c>
      <c r="BM235" s="190" t="s">
        <v>647</v>
      </c>
    </row>
    <row r="236" spans="1:65" s="2" customFormat="1" ht="29.25">
      <c r="A236" s="35"/>
      <c r="B236" s="36"/>
      <c r="C236" s="37"/>
      <c r="D236" s="192" t="s">
        <v>151</v>
      </c>
      <c r="E236" s="37"/>
      <c r="F236" s="193" t="s">
        <v>648</v>
      </c>
      <c r="G236" s="37"/>
      <c r="H236" s="37"/>
      <c r="I236" s="194"/>
      <c r="J236" s="37"/>
      <c r="K236" s="37"/>
      <c r="L236" s="40"/>
      <c r="M236" s="195"/>
      <c r="N236" s="19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151</v>
      </c>
      <c r="AU236" s="18" t="s">
        <v>81</v>
      </c>
    </row>
    <row r="237" spans="1:65" s="2" customFormat="1">
      <c r="A237" s="35"/>
      <c r="B237" s="36"/>
      <c r="C237" s="37"/>
      <c r="D237" s="197" t="s">
        <v>153</v>
      </c>
      <c r="E237" s="37"/>
      <c r="F237" s="198" t="s">
        <v>649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153</v>
      </c>
      <c r="AU237" s="18" t="s">
        <v>81</v>
      </c>
    </row>
    <row r="238" spans="1:65" s="13" customFormat="1">
      <c r="B238" s="199"/>
      <c r="C238" s="200"/>
      <c r="D238" s="192" t="s">
        <v>155</v>
      </c>
      <c r="E238" s="201" t="s">
        <v>19</v>
      </c>
      <c r="F238" s="202" t="s">
        <v>650</v>
      </c>
      <c r="G238" s="200"/>
      <c r="H238" s="203">
        <v>37.5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155</v>
      </c>
      <c r="AU238" s="209" t="s">
        <v>81</v>
      </c>
      <c r="AV238" s="13" t="s">
        <v>81</v>
      </c>
      <c r="AW238" s="13" t="s">
        <v>34</v>
      </c>
      <c r="AX238" s="13" t="s">
        <v>72</v>
      </c>
      <c r="AY238" s="209" t="s">
        <v>142</v>
      </c>
    </row>
    <row r="239" spans="1:65" s="13" customFormat="1">
      <c r="B239" s="199"/>
      <c r="C239" s="200"/>
      <c r="D239" s="192" t="s">
        <v>155</v>
      </c>
      <c r="E239" s="201" t="s">
        <v>19</v>
      </c>
      <c r="F239" s="202" t="s">
        <v>651</v>
      </c>
      <c r="G239" s="200"/>
      <c r="H239" s="203">
        <v>6</v>
      </c>
      <c r="I239" s="204"/>
      <c r="J239" s="200"/>
      <c r="K239" s="200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155</v>
      </c>
      <c r="AU239" s="209" t="s">
        <v>81</v>
      </c>
      <c r="AV239" s="13" t="s">
        <v>81</v>
      </c>
      <c r="AW239" s="13" t="s">
        <v>34</v>
      </c>
      <c r="AX239" s="13" t="s">
        <v>72</v>
      </c>
      <c r="AY239" s="209" t="s">
        <v>142</v>
      </c>
    </row>
    <row r="240" spans="1:65" s="14" customFormat="1">
      <c r="B240" s="210"/>
      <c r="C240" s="211"/>
      <c r="D240" s="192" t="s">
        <v>155</v>
      </c>
      <c r="E240" s="212" t="s">
        <v>19</v>
      </c>
      <c r="F240" s="213" t="s">
        <v>200</v>
      </c>
      <c r="G240" s="211"/>
      <c r="H240" s="214">
        <v>43.5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155</v>
      </c>
      <c r="AU240" s="220" t="s">
        <v>81</v>
      </c>
      <c r="AV240" s="14" t="s">
        <v>149</v>
      </c>
      <c r="AW240" s="14" t="s">
        <v>34</v>
      </c>
      <c r="AX240" s="14" t="s">
        <v>79</v>
      </c>
      <c r="AY240" s="220" t="s">
        <v>142</v>
      </c>
    </row>
    <row r="241" spans="1:65" s="2" customFormat="1" ht="24.2" customHeight="1">
      <c r="A241" s="35"/>
      <c r="B241" s="36"/>
      <c r="C241" s="179" t="s">
        <v>370</v>
      </c>
      <c r="D241" s="179" t="s">
        <v>144</v>
      </c>
      <c r="E241" s="180" t="s">
        <v>652</v>
      </c>
      <c r="F241" s="181" t="s">
        <v>653</v>
      </c>
      <c r="G241" s="182" t="s">
        <v>179</v>
      </c>
      <c r="H241" s="183">
        <v>47.5</v>
      </c>
      <c r="I241" s="184"/>
      <c r="J241" s="185">
        <f>ROUND(I241*H241,2)</f>
        <v>0</v>
      </c>
      <c r="K241" s="181" t="s">
        <v>148</v>
      </c>
      <c r="L241" s="40"/>
      <c r="M241" s="186" t="s">
        <v>19</v>
      </c>
      <c r="N241" s="187" t="s">
        <v>43</v>
      </c>
      <c r="O241" s="65"/>
      <c r="P241" s="188">
        <f>O241*H241</f>
        <v>0</v>
      </c>
      <c r="Q241" s="188">
        <v>8.0000000000000007E-5</v>
      </c>
      <c r="R241" s="188">
        <f>Q241*H241</f>
        <v>3.8000000000000004E-3</v>
      </c>
      <c r="S241" s="188">
        <v>0</v>
      </c>
      <c r="T241" s="18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0" t="s">
        <v>149</v>
      </c>
      <c r="AT241" s="190" t="s">
        <v>144</v>
      </c>
      <c r="AU241" s="190" t="s">
        <v>81</v>
      </c>
      <c r="AY241" s="18" t="s">
        <v>142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79</v>
      </c>
      <c r="BK241" s="191">
        <f>ROUND(I241*H241,2)</f>
        <v>0</v>
      </c>
      <c r="BL241" s="18" t="s">
        <v>149</v>
      </c>
      <c r="BM241" s="190" t="s">
        <v>654</v>
      </c>
    </row>
    <row r="242" spans="1:65" s="2" customFormat="1" ht="19.5">
      <c r="A242" s="35"/>
      <c r="B242" s="36"/>
      <c r="C242" s="37"/>
      <c r="D242" s="192" t="s">
        <v>151</v>
      </c>
      <c r="E242" s="37"/>
      <c r="F242" s="193" t="s">
        <v>655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151</v>
      </c>
      <c r="AU242" s="18" t="s">
        <v>81</v>
      </c>
    </row>
    <row r="243" spans="1:65" s="2" customFormat="1">
      <c r="A243" s="35"/>
      <c r="B243" s="36"/>
      <c r="C243" s="37"/>
      <c r="D243" s="197" t="s">
        <v>153</v>
      </c>
      <c r="E243" s="37"/>
      <c r="F243" s="198" t="s">
        <v>656</v>
      </c>
      <c r="G243" s="37"/>
      <c r="H243" s="37"/>
      <c r="I243" s="194"/>
      <c r="J243" s="37"/>
      <c r="K243" s="37"/>
      <c r="L243" s="40"/>
      <c r="M243" s="195"/>
      <c r="N243" s="196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153</v>
      </c>
      <c r="AU243" s="18" t="s">
        <v>81</v>
      </c>
    </row>
    <row r="244" spans="1:65" s="13" customFormat="1">
      <c r="B244" s="199"/>
      <c r="C244" s="200"/>
      <c r="D244" s="192" t="s">
        <v>155</v>
      </c>
      <c r="E244" s="201" t="s">
        <v>19</v>
      </c>
      <c r="F244" s="202" t="s">
        <v>657</v>
      </c>
      <c r="G244" s="200"/>
      <c r="H244" s="203">
        <v>47.5</v>
      </c>
      <c r="I244" s="204"/>
      <c r="J244" s="200"/>
      <c r="K244" s="200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155</v>
      </c>
      <c r="AU244" s="209" t="s">
        <v>81</v>
      </c>
      <c r="AV244" s="13" t="s">
        <v>81</v>
      </c>
      <c r="AW244" s="13" t="s">
        <v>34</v>
      </c>
      <c r="AX244" s="13" t="s">
        <v>79</v>
      </c>
      <c r="AY244" s="209" t="s">
        <v>142</v>
      </c>
    </row>
    <row r="245" spans="1:65" s="2" customFormat="1" ht="16.5" customHeight="1">
      <c r="A245" s="35"/>
      <c r="B245" s="36"/>
      <c r="C245" s="221" t="s">
        <v>381</v>
      </c>
      <c r="D245" s="221" t="s">
        <v>246</v>
      </c>
      <c r="E245" s="222" t="s">
        <v>658</v>
      </c>
      <c r="F245" s="223" t="s">
        <v>659</v>
      </c>
      <c r="G245" s="224" t="s">
        <v>660</v>
      </c>
      <c r="H245" s="225">
        <v>0.71299999999999997</v>
      </c>
      <c r="I245" s="226"/>
      <c r="J245" s="227">
        <f>ROUND(I245*H245,2)</f>
        <v>0</v>
      </c>
      <c r="K245" s="223" t="s">
        <v>148</v>
      </c>
      <c r="L245" s="228"/>
      <c r="M245" s="229" t="s">
        <v>19</v>
      </c>
      <c r="N245" s="230" t="s">
        <v>43</v>
      </c>
      <c r="O245" s="65"/>
      <c r="P245" s="188">
        <f>O245*H245</f>
        <v>0</v>
      </c>
      <c r="Q245" s="188">
        <v>1E-3</v>
      </c>
      <c r="R245" s="188">
        <f>Q245*H245</f>
        <v>7.1299999999999998E-4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201</v>
      </c>
      <c r="AT245" s="190" t="s">
        <v>246</v>
      </c>
      <c r="AU245" s="190" t="s">
        <v>81</v>
      </c>
      <c r="AY245" s="18" t="s">
        <v>142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79</v>
      </c>
      <c r="BK245" s="191">
        <f>ROUND(I245*H245,2)</f>
        <v>0</v>
      </c>
      <c r="BL245" s="18" t="s">
        <v>149</v>
      </c>
      <c r="BM245" s="190" t="s">
        <v>661</v>
      </c>
    </row>
    <row r="246" spans="1:65" s="2" customFormat="1">
      <c r="A246" s="35"/>
      <c r="B246" s="36"/>
      <c r="C246" s="37"/>
      <c r="D246" s="192" t="s">
        <v>151</v>
      </c>
      <c r="E246" s="37"/>
      <c r="F246" s="193" t="s">
        <v>659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151</v>
      </c>
      <c r="AU246" s="18" t="s">
        <v>81</v>
      </c>
    </row>
    <row r="247" spans="1:65" s="2" customFormat="1">
      <c r="A247" s="35"/>
      <c r="B247" s="36"/>
      <c r="C247" s="37"/>
      <c r="D247" s="197" t="s">
        <v>153</v>
      </c>
      <c r="E247" s="37"/>
      <c r="F247" s="198" t="s">
        <v>662</v>
      </c>
      <c r="G247" s="37"/>
      <c r="H247" s="37"/>
      <c r="I247" s="194"/>
      <c r="J247" s="37"/>
      <c r="K247" s="37"/>
      <c r="L247" s="40"/>
      <c r="M247" s="195"/>
      <c r="N247" s="196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153</v>
      </c>
      <c r="AU247" s="18" t="s">
        <v>81</v>
      </c>
    </row>
    <row r="248" spans="1:65" s="13" customFormat="1">
      <c r="B248" s="199"/>
      <c r="C248" s="200"/>
      <c r="D248" s="192" t="s">
        <v>155</v>
      </c>
      <c r="E248" s="200"/>
      <c r="F248" s="202" t="s">
        <v>663</v>
      </c>
      <c r="G248" s="200"/>
      <c r="H248" s="203">
        <v>0.71299999999999997</v>
      </c>
      <c r="I248" s="204"/>
      <c r="J248" s="200"/>
      <c r="K248" s="200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155</v>
      </c>
      <c r="AU248" s="209" t="s">
        <v>81</v>
      </c>
      <c r="AV248" s="13" t="s">
        <v>81</v>
      </c>
      <c r="AW248" s="13" t="s">
        <v>4</v>
      </c>
      <c r="AX248" s="13" t="s">
        <v>79</v>
      </c>
      <c r="AY248" s="209" t="s">
        <v>142</v>
      </c>
    </row>
    <row r="249" spans="1:65" s="2" customFormat="1" ht="24.2" customHeight="1">
      <c r="A249" s="35"/>
      <c r="B249" s="36"/>
      <c r="C249" s="179" t="s">
        <v>387</v>
      </c>
      <c r="D249" s="179" t="s">
        <v>144</v>
      </c>
      <c r="E249" s="180" t="s">
        <v>664</v>
      </c>
      <c r="F249" s="181" t="s">
        <v>665</v>
      </c>
      <c r="G249" s="182" t="s">
        <v>179</v>
      </c>
      <c r="H249" s="183">
        <v>43.5</v>
      </c>
      <c r="I249" s="184"/>
      <c r="J249" s="185">
        <f>ROUND(I249*H249,2)</f>
        <v>0</v>
      </c>
      <c r="K249" s="181" t="s">
        <v>148</v>
      </c>
      <c r="L249" s="40"/>
      <c r="M249" s="186" t="s">
        <v>19</v>
      </c>
      <c r="N249" s="187" t="s">
        <v>43</v>
      </c>
      <c r="O249" s="65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0" t="s">
        <v>149</v>
      </c>
      <c r="AT249" s="190" t="s">
        <v>144</v>
      </c>
      <c r="AU249" s="190" t="s">
        <v>81</v>
      </c>
      <c r="AY249" s="18" t="s">
        <v>142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79</v>
      </c>
      <c r="BK249" s="191">
        <f>ROUND(I249*H249,2)</f>
        <v>0</v>
      </c>
      <c r="BL249" s="18" t="s">
        <v>149</v>
      </c>
      <c r="BM249" s="190" t="s">
        <v>666</v>
      </c>
    </row>
    <row r="250" spans="1:65" s="2" customFormat="1" ht="19.5">
      <c r="A250" s="35"/>
      <c r="B250" s="36"/>
      <c r="C250" s="37"/>
      <c r="D250" s="192" t="s">
        <v>151</v>
      </c>
      <c r="E250" s="37"/>
      <c r="F250" s="193" t="s">
        <v>667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151</v>
      </c>
      <c r="AU250" s="18" t="s">
        <v>81</v>
      </c>
    </row>
    <row r="251" spans="1:65" s="2" customFormat="1">
      <c r="A251" s="35"/>
      <c r="B251" s="36"/>
      <c r="C251" s="37"/>
      <c r="D251" s="197" t="s">
        <v>153</v>
      </c>
      <c r="E251" s="37"/>
      <c r="F251" s="198" t="s">
        <v>668</v>
      </c>
      <c r="G251" s="37"/>
      <c r="H251" s="37"/>
      <c r="I251" s="194"/>
      <c r="J251" s="37"/>
      <c r="K251" s="37"/>
      <c r="L251" s="40"/>
      <c r="M251" s="195"/>
      <c r="N251" s="196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153</v>
      </c>
      <c r="AU251" s="18" t="s">
        <v>81</v>
      </c>
    </row>
    <row r="252" spans="1:65" s="13" customFormat="1">
      <c r="B252" s="199"/>
      <c r="C252" s="200"/>
      <c r="D252" s="192" t="s">
        <v>155</v>
      </c>
      <c r="E252" s="201" t="s">
        <v>19</v>
      </c>
      <c r="F252" s="202" t="s">
        <v>650</v>
      </c>
      <c r="G252" s="200"/>
      <c r="H252" s="203">
        <v>37.5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155</v>
      </c>
      <c r="AU252" s="209" t="s">
        <v>81</v>
      </c>
      <c r="AV252" s="13" t="s">
        <v>81</v>
      </c>
      <c r="AW252" s="13" t="s">
        <v>34</v>
      </c>
      <c r="AX252" s="13" t="s">
        <v>72</v>
      </c>
      <c r="AY252" s="209" t="s">
        <v>142</v>
      </c>
    </row>
    <row r="253" spans="1:65" s="13" customFormat="1">
      <c r="B253" s="199"/>
      <c r="C253" s="200"/>
      <c r="D253" s="192" t="s">
        <v>155</v>
      </c>
      <c r="E253" s="201" t="s">
        <v>19</v>
      </c>
      <c r="F253" s="202" t="s">
        <v>651</v>
      </c>
      <c r="G253" s="200"/>
      <c r="H253" s="203">
        <v>6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155</v>
      </c>
      <c r="AU253" s="209" t="s">
        <v>81</v>
      </c>
      <c r="AV253" s="13" t="s">
        <v>81</v>
      </c>
      <c r="AW253" s="13" t="s">
        <v>34</v>
      </c>
      <c r="AX253" s="13" t="s">
        <v>72</v>
      </c>
      <c r="AY253" s="209" t="s">
        <v>142</v>
      </c>
    </row>
    <row r="254" spans="1:65" s="14" customFormat="1">
      <c r="B254" s="210"/>
      <c r="C254" s="211"/>
      <c r="D254" s="192" t="s">
        <v>155</v>
      </c>
      <c r="E254" s="212" t="s">
        <v>19</v>
      </c>
      <c r="F254" s="213" t="s">
        <v>200</v>
      </c>
      <c r="G254" s="211"/>
      <c r="H254" s="214">
        <v>43.5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155</v>
      </c>
      <c r="AU254" s="220" t="s">
        <v>81</v>
      </c>
      <c r="AV254" s="14" t="s">
        <v>149</v>
      </c>
      <c r="AW254" s="14" t="s">
        <v>34</v>
      </c>
      <c r="AX254" s="14" t="s">
        <v>79</v>
      </c>
      <c r="AY254" s="220" t="s">
        <v>142</v>
      </c>
    </row>
    <row r="255" spans="1:65" s="12" customFormat="1" ht="22.9" customHeight="1">
      <c r="B255" s="163"/>
      <c r="C255" s="164"/>
      <c r="D255" s="165" t="s">
        <v>71</v>
      </c>
      <c r="E255" s="177" t="s">
        <v>162</v>
      </c>
      <c r="F255" s="177" t="s">
        <v>175</v>
      </c>
      <c r="G255" s="164"/>
      <c r="H255" s="164"/>
      <c r="I255" s="167"/>
      <c r="J255" s="178">
        <f>BK255</f>
        <v>0</v>
      </c>
      <c r="K255" s="164"/>
      <c r="L255" s="169"/>
      <c r="M255" s="170"/>
      <c r="N255" s="171"/>
      <c r="O255" s="171"/>
      <c r="P255" s="172">
        <f>SUM(P256:P258)</f>
        <v>0</v>
      </c>
      <c r="Q255" s="171"/>
      <c r="R255" s="172">
        <f>SUM(R256:R258)</f>
        <v>0.29330000000000001</v>
      </c>
      <c r="S255" s="171"/>
      <c r="T255" s="173">
        <f>SUM(T256:T258)</f>
        <v>0</v>
      </c>
      <c r="AR255" s="174" t="s">
        <v>79</v>
      </c>
      <c r="AT255" s="175" t="s">
        <v>71</v>
      </c>
      <c r="AU255" s="175" t="s">
        <v>79</v>
      </c>
      <c r="AY255" s="174" t="s">
        <v>142</v>
      </c>
      <c r="BK255" s="176">
        <f>SUM(BK256:BK258)</f>
        <v>0</v>
      </c>
    </row>
    <row r="256" spans="1:65" s="2" customFormat="1" ht="37.9" customHeight="1">
      <c r="A256" s="35"/>
      <c r="B256" s="36"/>
      <c r="C256" s="179" t="s">
        <v>394</v>
      </c>
      <c r="D256" s="179" t="s">
        <v>144</v>
      </c>
      <c r="E256" s="180" t="s">
        <v>669</v>
      </c>
      <c r="F256" s="181" t="s">
        <v>670</v>
      </c>
      <c r="G256" s="182" t="s">
        <v>179</v>
      </c>
      <c r="H256" s="183">
        <v>1</v>
      </c>
      <c r="I256" s="184"/>
      <c r="J256" s="185">
        <f>ROUND(I256*H256,2)</f>
        <v>0</v>
      </c>
      <c r="K256" s="181" t="s">
        <v>19</v>
      </c>
      <c r="L256" s="40"/>
      <c r="M256" s="186" t="s">
        <v>19</v>
      </c>
      <c r="N256" s="187" t="s">
        <v>43</v>
      </c>
      <c r="O256" s="65"/>
      <c r="P256" s="188">
        <f>O256*H256</f>
        <v>0</v>
      </c>
      <c r="Q256" s="188">
        <v>0.29330000000000001</v>
      </c>
      <c r="R256" s="188">
        <f>Q256*H256</f>
        <v>0.29330000000000001</v>
      </c>
      <c r="S256" s="188">
        <v>0</v>
      </c>
      <c r="T256" s="18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0" t="s">
        <v>149</v>
      </c>
      <c r="AT256" s="190" t="s">
        <v>144</v>
      </c>
      <c r="AU256" s="190" t="s">
        <v>81</v>
      </c>
      <c r="AY256" s="18" t="s">
        <v>142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79</v>
      </c>
      <c r="BK256" s="191">
        <f>ROUND(I256*H256,2)</f>
        <v>0</v>
      </c>
      <c r="BL256" s="18" t="s">
        <v>149</v>
      </c>
      <c r="BM256" s="190" t="s">
        <v>671</v>
      </c>
    </row>
    <row r="257" spans="1:65" s="2" customFormat="1" ht="19.5">
      <c r="A257" s="35"/>
      <c r="B257" s="36"/>
      <c r="C257" s="37"/>
      <c r="D257" s="192" t="s">
        <v>151</v>
      </c>
      <c r="E257" s="37"/>
      <c r="F257" s="193" t="s">
        <v>672</v>
      </c>
      <c r="G257" s="37"/>
      <c r="H257" s="37"/>
      <c r="I257" s="194"/>
      <c r="J257" s="37"/>
      <c r="K257" s="37"/>
      <c r="L257" s="40"/>
      <c r="M257" s="195"/>
      <c r="N257" s="196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151</v>
      </c>
      <c r="AU257" s="18" t="s">
        <v>81</v>
      </c>
    </row>
    <row r="258" spans="1:65" s="13" customFormat="1" ht="22.5">
      <c r="B258" s="199"/>
      <c r="C258" s="200"/>
      <c r="D258" s="192" t="s">
        <v>155</v>
      </c>
      <c r="E258" s="201" t="s">
        <v>19</v>
      </c>
      <c r="F258" s="202" t="s">
        <v>673</v>
      </c>
      <c r="G258" s="200"/>
      <c r="H258" s="203">
        <v>1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155</v>
      </c>
      <c r="AU258" s="209" t="s">
        <v>81</v>
      </c>
      <c r="AV258" s="13" t="s">
        <v>81</v>
      </c>
      <c r="AW258" s="13" t="s">
        <v>34</v>
      </c>
      <c r="AX258" s="13" t="s">
        <v>79</v>
      </c>
      <c r="AY258" s="209" t="s">
        <v>142</v>
      </c>
    </row>
    <row r="259" spans="1:65" s="12" customFormat="1" ht="22.9" customHeight="1">
      <c r="B259" s="163"/>
      <c r="C259" s="164"/>
      <c r="D259" s="165" t="s">
        <v>71</v>
      </c>
      <c r="E259" s="177" t="s">
        <v>149</v>
      </c>
      <c r="F259" s="177" t="s">
        <v>234</v>
      </c>
      <c r="G259" s="164"/>
      <c r="H259" s="164"/>
      <c r="I259" s="167"/>
      <c r="J259" s="178">
        <f>BK259</f>
        <v>0</v>
      </c>
      <c r="K259" s="164"/>
      <c r="L259" s="169"/>
      <c r="M259" s="170"/>
      <c r="N259" s="171"/>
      <c r="O259" s="171"/>
      <c r="P259" s="172">
        <f>SUM(P260:P265)</f>
        <v>0</v>
      </c>
      <c r="Q259" s="171"/>
      <c r="R259" s="172">
        <f>SUM(R260:R265)</f>
        <v>0</v>
      </c>
      <c r="S259" s="171"/>
      <c r="T259" s="173">
        <f>SUM(T260:T265)</f>
        <v>0</v>
      </c>
      <c r="AR259" s="174" t="s">
        <v>79</v>
      </c>
      <c r="AT259" s="175" t="s">
        <v>71</v>
      </c>
      <c r="AU259" s="175" t="s">
        <v>79</v>
      </c>
      <c r="AY259" s="174" t="s">
        <v>142</v>
      </c>
      <c r="BK259" s="176">
        <f>SUM(BK260:BK265)</f>
        <v>0</v>
      </c>
    </row>
    <row r="260" spans="1:65" s="2" customFormat="1" ht="24.2" customHeight="1">
      <c r="A260" s="35"/>
      <c r="B260" s="36"/>
      <c r="C260" s="179" t="s">
        <v>402</v>
      </c>
      <c r="D260" s="179" t="s">
        <v>144</v>
      </c>
      <c r="E260" s="180" t="s">
        <v>674</v>
      </c>
      <c r="F260" s="181" t="s">
        <v>675</v>
      </c>
      <c r="G260" s="182" t="s">
        <v>147</v>
      </c>
      <c r="H260" s="183">
        <v>4.407</v>
      </c>
      <c r="I260" s="184"/>
      <c r="J260" s="185">
        <f>ROUND(I260*H260,2)</f>
        <v>0</v>
      </c>
      <c r="K260" s="181" t="s">
        <v>148</v>
      </c>
      <c r="L260" s="40"/>
      <c r="M260" s="186" t="s">
        <v>19</v>
      </c>
      <c r="N260" s="187" t="s">
        <v>43</v>
      </c>
      <c r="O260" s="65"/>
      <c r="P260" s="188">
        <f>O260*H260</f>
        <v>0</v>
      </c>
      <c r="Q260" s="188">
        <v>0</v>
      </c>
      <c r="R260" s="188">
        <f>Q260*H260</f>
        <v>0</v>
      </c>
      <c r="S260" s="188">
        <v>0</v>
      </c>
      <c r="T260" s="18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0" t="s">
        <v>149</v>
      </c>
      <c r="AT260" s="190" t="s">
        <v>144</v>
      </c>
      <c r="AU260" s="190" t="s">
        <v>81</v>
      </c>
      <c r="AY260" s="18" t="s">
        <v>142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79</v>
      </c>
      <c r="BK260" s="191">
        <f>ROUND(I260*H260,2)</f>
        <v>0</v>
      </c>
      <c r="BL260" s="18" t="s">
        <v>149</v>
      </c>
      <c r="BM260" s="190" t="s">
        <v>676</v>
      </c>
    </row>
    <row r="261" spans="1:65" s="2" customFormat="1" ht="19.5">
      <c r="A261" s="35"/>
      <c r="B261" s="36"/>
      <c r="C261" s="37"/>
      <c r="D261" s="192" t="s">
        <v>151</v>
      </c>
      <c r="E261" s="37"/>
      <c r="F261" s="193" t="s">
        <v>677</v>
      </c>
      <c r="G261" s="37"/>
      <c r="H261" s="37"/>
      <c r="I261" s="194"/>
      <c r="J261" s="37"/>
      <c r="K261" s="37"/>
      <c r="L261" s="40"/>
      <c r="M261" s="195"/>
      <c r="N261" s="196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151</v>
      </c>
      <c r="AU261" s="18" t="s">
        <v>81</v>
      </c>
    </row>
    <row r="262" spans="1:65" s="2" customFormat="1">
      <c r="A262" s="35"/>
      <c r="B262" s="36"/>
      <c r="C262" s="37"/>
      <c r="D262" s="197" t="s">
        <v>153</v>
      </c>
      <c r="E262" s="37"/>
      <c r="F262" s="198" t="s">
        <v>678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153</v>
      </c>
      <c r="AU262" s="18" t="s">
        <v>81</v>
      </c>
    </row>
    <row r="263" spans="1:65" s="13" customFormat="1">
      <c r="B263" s="199"/>
      <c r="C263" s="200"/>
      <c r="D263" s="192" t="s">
        <v>155</v>
      </c>
      <c r="E263" s="201" t="s">
        <v>19</v>
      </c>
      <c r="F263" s="202" t="s">
        <v>679</v>
      </c>
      <c r="G263" s="200"/>
      <c r="H263" s="203">
        <v>0.25</v>
      </c>
      <c r="I263" s="204"/>
      <c r="J263" s="200"/>
      <c r="K263" s="200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155</v>
      </c>
      <c r="AU263" s="209" t="s">
        <v>81</v>
      </c>
      <c r="AV263" s="13" t="s">
        <v>81</v>
      </c>
      <c r="AW263" s="13" t="s">
        <v>34</v>
      </c>
      <c r="AX263" s="13" t="s">
        <v>72</v>
      </c>
      <c r="AY263" s="209" t="s">
        <v>142</v>
      </c>
    </row>
    <row r="264" spans="1:65" s="13" customFormat="1" ht="22.5">
      <c r="B264" s="199"/>
      <c r="C264" s="200"/>
      <c r="D264" s="192" t="s">
        <v>155</v>
      </c>
      <c r="E264" s="201" t="s">
        <v>19</v>
      </c>
      <c r="F264" s="202" t="s">
        <v>680</v>
      </c>
      <c r="G264" s="200"/>
      <c r="H264" s="203">
        <v>4.157</v>
      </c>
      <c r="I264" s="204"/>
      <c r="J264" s="200"/>
      <c r="K264" s="200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155</v>
      </c>
      <c r="AU264" s="209" t="s">
        <v>81</v>
      </c>
      <c r="AV264" s="13" t="s">
        <v>81</v>
      </c>
      <c r="AW264" s="13" t="s">
        <v>34</v>
      </c>
      <c r="AX264" s="13" t="s">
        <v>72</v>
      </c>
      <c r="AY264" s="209" t="s">
        <v>142</v>
      </c>
    </row>
    <row r="265" spans="1:65" s="14" customFormat="1">
      <c r="B265" s="210"/>
      <c r="C265" s="211"/>
      <c r="D265" s="192" t="s">
        <v>155</v>
      </c>
      <c r="E265" s="212" t="s">
        <v>19</v>
      </c>
      <c r="F265" s="213" t="s">
        <v>200</v>
      </c>
      <c r="G265" s="211"/>
      <c r="H265" s="214">
        <v>4.407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155</v>
      </c>
      <c r="AU265" s="220" t="s">
        <v>81</v>
      </c>
      <c r="AV265" s="14" t="s">
        <v>149</v>
      </c>
      <c r="AW265" s="14" t="s">
        <v>34</v>
      </c>
      <c r="AX265" s="14" t="s">
        <v>79</v>
      </c>
      <c r="AY265" s="220" t="s">
        <v>142</v>
      </c>
    </row>
    <row r="266" spans="1:65" s="12" customFormat="1" ht="22.9" customHeight="1">
      <c r="B266" s="163"/>
      <c r="C266" s="164"/>
      <c r="D266" s="165" t="s">
        <v>71</v>
      </c>
      <c r="E266" s="177" t="s">
        <v>176</v>
      </c>
      <c r="F266" s="177" t="s">
        <v>681</v>
      </c>
      <c r="G266" s="164"/>
      <c r="H266" s="164"/>
      <c r="I266" s="167"/>
      <c r="J266" s="178">
        <f>BK266</f>
        <v>0</v>
      </c>
      <c r="K266" s="164"/>
      <c r="L266" s="169"/>
      <c r="M266" s="170"/>
      <c r="N266" s="171"/>
      <c r="O266" s="171"/>
      <c r="P266" s="172">
        <f>SUM(P267:P298)</f>
        <v>0</v>
      </c>
      <c r="Q266" s="171"/>
      <c r="R266" s="172">
        <f>SUM(R267:R298)</f>
        <v>45.7742</v>
      </c>
      <c r="S266" s="171"/>
      <c r="T266" s="173">
        <f>SUM(T267:T298)</f>
        <v>0</v>
      </c>
      <c r="AR266" s="174" t="s">
        <v>79</v>
      </c>
      <c r="AT266" s="175" t="s">
        <v>71</v>
      </c>
      <c r="AU266" s="175" t="s">
        <v>79</v>
      </c>
      <c r="AY266" s="174" t="s">
        <v>142</v>
      </c>
      <c r="BK266" s="176">
        <f>SUM(BK267:BK298)</f>
        <v>0</v>
      </c>
    </row>
    <row r="267" spans="1:65" s="2" customFormat="1" ht="33" customHeight="1">
      <c r="A267" s="35"/>
      <c r="B267" s="36"/>
      <c r="C267" s="179" t="s">
        <v>412</v>
      </c>
      <c r="D267" s="179" t="s">
        <v>144</v>
      </c>
      <c r="E267" s="180" t="s">
        <v>682</v>
      </c>
      <c r="F267" s="181" t="s">
        <v>683</v>
      </c>
      <c r="G267" s="182" t="s">
        <v>179</v>
      </c>
      <c r="H267" s="183">
        <v>10.96</v>
      </c>
      <c r="I267" s="184"/>
      <c r="J267" s="185">
        <f>ROUND(I267*H267,2)</f>
        <v>0</v>
      </c>
      <c r="K267" s="181" t="s">
        <v>148</v>
      </c>
      <c r="L267" s="40"/>
      <c r="M267" s="186" t="s">
        <v>19</v>
      </c>
      <c r="N267" s="187" t="s">
        <v>43</v>
      </c>
      <c r="O267" s="65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0" t="s">
        <v>149</v>
      </c>
      <c r="AT267" s="190" t="s">
        <v>144</v>
      </c>
      <c r="AU267" s="190" t="s">
        <v>81</v>
      </c>
      <c r="AY267" s="18" t="s">
        <v>142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79</v>
      </c>
      <c r="BK267" s="191">
        <f>ROUND(I267*H267,2)</f>
        <v>0</v>
      </c>
      <c r="BL267" s="18" t="s">
        <v>149</v>
      </c>
      <c r="BM267" s="190" t="s">
        <v>684</v>
      </c>
    </row>
    <row r="268" spans="1:65" s="2" customFormat="1" ht="29.25">
      <c r="A268" s="35"/>
      <c r="B268" s="36"/>
      <c r="C268" s="37"/>
      <c r="D268" s="192" t="s">
        <v>151</v>
      </c>
      <c r="E268" s="37"/>
      <c r="F268" s="193" t="s">
        <v>685</v>
      </c>
      <c r="G268" s="37"/>
      <c r="H268" s="37"/>
      <c r="I268" s="194"/>
      <c r="J268" s="37"/>
      <c r="K268" s="37"/>
      <c r="L268" s="40"/>
      <c r="M268" s="195"/>
      <c r="N268" s="196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151</v>
      </c>
      <c r="AU268" s="18" t="s">
        <v>81</v>
      </c>
    </row>
    <row r="269" spans="1:65" s="2" customFormat="1">
      <c r="A269" s="35"/>
      <c r="B269" s="36"/>
      <c r="C269" s="37"/>
      <c r="D269" s="197" t="s">
        <v>153</v>
      </c>
      <c r="E269" s="37"/>
      <c r="F269" s="198" t="s">
        <v>686</v>
      </c>
      <c r="G269" s="37"/>
      <c r="H269" s="37"/>
      <c r="I269" s="194"/>
      <c r="J269" s="37"/>
      <c r="K269" s="37"/>
      <c r="L269" s="40"/>
      <c r="M269" s="195"/>
      <c r="N269" s="19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153</v>
      </c>
      <c r="AU269" s="18" t="s">
        <v>81</v>
      </c>
    </row>
    <row r="270" spans="1:65" s="13" customFormat="1">
      <c r="B270" s="199"/>
      <c r="C270" s="200"/>
      <c r="D270" s="192" t="s">
        <v>155</v>
      </c>
      <c r="E270" s="201" t="s">
        <v>19</v>
      </c>
      <c r="F270" s="202" t="s">
        <v>687</v>
      </c>
      <c r="G270" s="200"/>
      <c r="H270" s="203">
        <v>10.96</v>
      </c>
      <c r="I270" s="204"/>
      <c r="J270" s="200"/>
      <c r="K270" s="200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155</v>
      </c>
      <c r="AU270" s="209" t="s">
        <v>81</v>
      </c>
      <c r="AV270" s="13" t="s">
        <v>81</v>
      </c>
      <c r="AW270" s="13" t="s">
        <v>34</v>
      </c>
      <c r="AX270" s="13" t="s">
        <v>79</v>
      </c>
      <c r="AY270" s="209" t="s">
        <v>142</v>
      </c>
    </row>
    <row r="271" spans="1:65" s="2" customFormat="1" ht="24.2" customHeight="1">
      <c r="A271" s="35"/>
      <c r="B271" s="36"/>
      <c r="C271" s="179" t="s">
        <v>418</v>
      </c>
      <c r="D271" s="179" t="s">
        <v>144</v>
      </c>
      <c r="E271" s="180" t="s">
        <v>688</v>
      </c>
      <c r="F271" s="181" t="s">
        <v>689</v>
      </c>
      <c r="G271" s="182" t="s">
        <v>179</v>
      </c>
      <c r="H271" s="183">
        <v>85</v>
      </c>
      <c r="I271" s="184"/>
      <c r="J271" s="185">
        <f>ROUND(I271*H271,2)</f>
        <v>0</v>
      </c>
      <c r="K271" s="181" t="s">
        <v>148</v>
      </c>
      <c r="L271" s="40"/>
      <c r="M271" s="186" t="s">
        <v>19</v>
      </c>
      <c r="N271" s="187" t="s">
        <v>43</v>
      </c>
      <c r="O271" s="65"/>
      <c r="P271" s="188">
        <f>O271*H271</f>
        <v>0</v>
      </c>
      <c r="Q271" s="188">
        <v>0.46</v>
      </c>
      <c r="R271" s="188">
        <f>Q271*H271</f>
        <v>39.1</v>
      </c>
      <c r="S271" s="188">
        <v>0</v>
      </c>
      <c r="T271" s="18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0" t="s">
        <v>149</v>
      </c>
      <c r="AT271" s="190" t="s">
        <v>144</v>
      </c>
      <c r="AU271" s="190" t="s">
        <v>81</v>
      </c>
      <c r="AY271" s="18" t="s">
        <v>142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8" t="s">
        <v>79</v>
      </c>
      <c r="BK271" s="191">
        <f>ROUND(I271*H271,2)</f>
        <v>0</v>
      </c>
      <c r="BL271" s="18" t="s">
        <v>149</v>
      </c>
      <c r="BM271" s="190" t="s">
        <v>690</v>
      </c>
    </row>
    <row r="272" spans="1:65" s="2" customFormat="1" ht="19.5">
      <c r="A272" s="35"/>
      <c r="B272" s="36"/>
      <c r="C272" s="37"/>
      <c r="D272" s="192" t="s">
        <v>151</v>
      </c>
      <c r="E272" s="37"/>
      <c r="F272" s="193" t="s">
        <v>691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151</v>
      </c>
      <c r="AU272" s="18" t="s">
        <v>81</v>
      </c>
    </row>
    <row r="273" spans="1:65" s="2" customFormat="1">
      <c r="A273" s="35"/>
      <c r="B273" s="36"/>
      <c r="C273" s="37"/>
      <c r="D273" s="197" t="s">
        <v>153</v>
      </c>
      <c r="E273" s="37"/>
      <c r="F273" s="198" t="s">
        <v>692</v>
      </c>
      <c r="G273" s="37"/>
      <c r="H273" s="37"/>
      <c r="I273" s="194"/>
      <c r="J273" s="37"/>
      <c r="K273" s="37"/>
      <c r="L273" s="40"/>
      <c r="M273" s="195"/>
      <c r="N273" s="196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153</v>
      </c>
      <c r="AU273" s="18" t="s">
        <v>81</v>
      </c>
    </row>
    <row r="274" spans="1:65" s="13" customFormat="1" ht="22.5">
      <c r="B274" s="199"/>
      <c r="C274" s="200"/>
      <c r="D274" s="192" t="s">
        <v>155</v>
      </c>
      <c r="E274" s="201" t="s">
        <v>19</v>
      </c>
      <c r="F274" s="202" t="s">
        <v>693</v>
      </c>
      <c r="G274" s="200"/>
      <c r="H274" s="203">
        <v>85</v>
      </c>
      <c r="I274" s="204"/>
      <c r="J274" s="200"/>
      <c r="K274" s="200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155</v>
      </c>
      <c r="AU274" s="209" t="s">
        <v>81</v>
      </c>
      <c r="AV274" s="13" t="s">
        <v>81</v>
      </c>
      <c r="AW274" s="13" t="s">
        <v>34</v>
      </c>
      <c r="AX274" s="13" t="s">
        <v>79</v>
      </c>
      <c r="AY274" s="209" t="s">
        <v>142</v>
      </c>
    </row>
    <row r="275" spans="1:65" s="2" customFormat="1" ht="24.2" customHeight="1">
      <c r="A275" s="35"/>
      <c r="B275" s="36"/>
      <c r="C275" s="179" t="s">
        <v>423</v>
      </c>
      <c r="D275" s="179" t="s">
        <v>144</v>
      </c>
      <c r="E275" s="180" t="s">
        <v>694</v>
      </c>
      <c r="F275" s="181" t="s">
        <v>695</v>
      </c>
      <c r="G275" s="182" t="s">
        <v>179</v>
      </c>
      <c r="H275" s="183">
        <v>18.2</v>
      </c>
      <c r="I275" s="184"/>
      <c r="J275" s="185">
        <f>ROUND(I275*H275,2)</f>
        <v>0</v>
      </c>
      <c r="K275" s="181" t="s">
        <v>148</v>
      </c>
      <c r="L275" s="40"/>
      <c r="M275" s="186" t="s">
        <v>19</v>
      </c>
      <c r="N275" s="187" t="s">
        <v>43</v>
      </c>
      <c r="O275" s="65"/>
      <c r="P275" s="188">
        <f>O275*H275</f>
        <v>0</v>
      </c>
      <c r="Q275" s="188">
        <v>0.34499999999999997</v>
      </c>
      <c r="R275" s="188">
        <f>Q275*H275</f>
        <v>6.278999999999999</v>
      </c>
      <c r="S275" s="188">
        <v>0</v>
      </c>
      <c r="T275" s="18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0" t="s">
        <v>149</v>
      </c>
      <c r="AT275" s="190" t="s">
        <v>144</v>
      </c>
      <c r="AU275" s="190" t="s">
        <v>81</v>
      </c>
      <c r="AY275" s="18" t="s">
        <v>142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79</v>
      </c>
      <c r="BK275" s="191">
        <f>ROUND(I275*H275,2)</f>
        <v>0</v>
      </c>
      <c r="BL275" s="18" t="s">
        <v>149</v>
      </c>
      <c r="BM275" s="190" t="s">
        <v>696</v>
      </c>
    </row>
    <row r="276" spans="1:65" s="2" customFormat="1" ht="19.5">
      <c r="A276" s="35"/>
      <c r="B276" s="36"/>
      <c r="C276" s="37"/>
      <c r="D276" s="192" t="s">
        <v>151</v>
      </c>
      <c r="E276" s="37"/>
      <c r="F276" s="193" t="s">
        <v>697</v>
      </c>
      <c r="G276" s="37"/>
      <c r="H276" s="37"/>
      <c r="I276" s="194"/>
      <c r="J276" s="37"/>
      <c r="K276" s="37"/>
      <c r="L276" s="40"/>
      <c r="M276" s="195"/>
      <c r="N276" s="196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151</v>
      </c>
      <c r="AU276" s="18" t="s">
        <v>81</v>
      </c>
    </row>
    <row r="277" spans="1:65" s="2" customFormat="1">
      <c r="A277" s="35"/>
      <c r="B277" s="36"/>
      <c r="C277" s="37"/>
      <c r="D277" s="197" t="s">
        <v>153</v>
      </c>
      <c r="E277" s="37"/>
      <c r="F277" s="198" t="s">
        <v>698</v>
      </c>
      <c r="G277" s="37"/>
      <c r="H277" s="37"/>
      <c r="I277" s="194"/>
      <c r="J277" s="37"/>
      <c r="K277" s="37"/>
      <c r="L277" s="40"/>
      <c r="M277" s="195"/>
      <c r="N277" s="196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153</v>
      </c>
      <c r="AU277" s="18" t="s">
        <v>81</v>
      </c>
    </row>
    <row r="278" spans="1:65" s="13" customFormat="1" ht="22.5">
      <c r="B278" s="199"/>
      <c r="C278" s="200"/>
      <c r="D278" s="192" t="s">
        <v>155</v>
      </c>
      <c r="E278" s="201" t="s">
        <v>19</v>
      </c>
      <c r="F278" s="202" t="s">
        <v>699</v>
      </c>
      <c r="G278" s="200"/>
      <c r="H278" s="203">
        <v>18.2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155</v>
      </c>
      <c r="AU278" s="209" t="s">
        <v>81</v>
      </c>
      <c r="AV278" s="13" t="s">
        <v>81</v>
      </c>
      <c r="AW278" s="13" t="s">
        <v>34</v>
      </c>
      <c r="AX278" s="13" t="s">
        <v>79</v>
      </c>
      <c r="AY278" s="209" t="s">
        <v>142</v>
      </c>
    </row>
    <row r="279" spans="1:65" s="2" customFormat="1" ht="24.2" customHeight="1">
      <c r="A279" s="35"/>
      <c r="B279" s="36"/>
      <c r="C279" s="179" t="s">
        <v>430</v>
      </c>
      <c r="D279" s="179" t="s">
        <v>144</v>
      </c>
      <c r="E279" s="180" t="s">
        <v>700</v>
      </c>
      <c r="F279" s="181" t="s">
        <v>701</v>
      </c>
      <c r="G279" s="182" t="s">
        <v>179</v>
      </c>
      <c r="H279" s="183">
        <v>21.92</v>
      </c>
      <c r="I279" s="184"/>
      <c r="J279" s="185">
        <f>ROUND(I279*H279,2)</f>
        <v>0</v>
      </c>
      <c r="K279" s="181" t="s">
        <v>148</v>
      </c>
      <c r="L279" s="40"/>
      <c r="M279" s="186" t="s">
        <v>19</v>
      </c>
      <c r="N279" s="187" t="s">
        <v>43</v>
      </c>
      <c r="O279" s="65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0" t="s">
        <v>149</v>
      </c>
      <c r="AT279" s="190" t="s">
        <v>144</v>
      </c>
      <c r="AU279" s="190" t="s">
        <v>81</v>
      </c>
      <c r="AY279" s="18" t="s">
        <v>142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79</v>
      </c>
      <c r="BK279" s="191">
        <f>ROUND(I279*H279,2)</f>
        <v>0</v>
      </c>
      <c r="BL279" s="18" t="s">
        <v>149</v>
      </c>
      <c r="BM279" s="190" t="s">
        <v>702</v>
      </c>
    </row>
    <row r="280" spans="1:65" s="2" customFormat="1" ht="19.5">
      <c r="A280" s="35"/>
      <c r="B280" s="36"/>
      <c r="C280" s="37"/>
      <c r="D280" s="192" t="s">
        <v>151</v>
      </c>
      <c r="E280" s="37"/>
      <c r="F280" s="193" t="s">
        <v>703</v>
      </c>
      <c r="G280" s="37"/>
      <c r="H280" s="37"/>
      <c r="I280" s="194"/>
      <c r="J280" s="37"/>
      <c r="K280" s="37"/>
      <c r="L280" s="40"/>
      <c r="M280" s="195"/>
      <c r="N280" s="196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151</v>
      </c>
      <c r="AU280" s="18" t="s">
        <v>81</v>
      </c>
    </row>
    <row r="281" spans="1:65" s="2" customFormat="1">
      <c r="A281" s="35"/>
      <c r="B281" s="36"/>
      <c r="C281" s="37"/>
      <c r="D281" s="197" t="s">
        <v>153</v>
      </c>
      <c r="E281" s="37"/>
      <c r="F281" s="198" t="s">
        <v>704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153</v>
      </c>
      <c r="AU281" s="18" t="s">
        <v>81</v>
      </c>
    </row>
    <row r="282" spans="1:65" s="13" customFormat="1" ht="22.5">
      <c r="B282" s="199"/>
      <c r="C282" s="200"/>
      <c r="D282" s="192" t="s">
        <v>155</v>
      </c>
      <c r="E282" s="201" t="s">
        <v>19</v>
      </c>
      <c r="F282" s="202" t="s">
        <v>705</v>
      </c>
      <c r="G282" s="200"/>
      <c r="H282" s="203">
        <v>21.92</v>
      </c>
      <c r="I282" s="204"/>
      <c r="J282" s="200"/>
      <c r="K282" s="200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155</v>
      </c>
      <c r="AU282" s="209" t="s">
        <v>81</v>
      </c>
      <c r="AV282" s="13" t="s">
        <v>81</v>
      </c>
      <c r="AW282" s="13" t="s">
        <v>34</v>
      </c>
      <c r="AX282" s="13" t="s">
        <v>79</v>
      </c>
      <c r="AY282" s="209" t="s">
        <v>142</v>
      </c>
    </row>
    <row r="283" spans="1:65" s="2" customFormat="1" ht="33" customHeight="1">
      <c r="A283" s="35"/>
      <c r="B283" s="36"/>
      <c r="C283" s="179" t="s">
        <v>432</v>
      </c>
      <c r="D283" s="179" t="s">
        <v>144</v>
      </c>
      <c r="E283" s="180" t="s">
        <v>706</v>
      </c>
      <c r="F283" s="181" t="s">
        <v>707</v>
      </c>
      <c r="G283" s="182" t="s">
        <v>179</v>
      </c>
      <c r="H283" s="183">
        <v>10.96</v>
      </c>
      <c r="I283" s="184"/>
      <c r="J283" s="185">
        <f>ROUND(I283*H283,2)</f>
        <v>0</v>
      </c>
      <c r="K283" s="181" t="s">
        <v>148</v>
      </c>
      <c r="L283" s="40"/>
      <c r="M283" s="186" t="s">
        <v>19</v>
      </c>
      <c r="N283" s="187" t="s">
        <v>43</v>
      </c>
      <c r="O283" s="65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0" t="s">
        <v>149</v>
      </c>
      <c r="AT283" s="190" t="s">
        <v>144</v>
      </c>
      <c r="AU283" s="190" t="s">
        <v>81</v>
      </c>
      <c r="AY283" s="18" t="s">
        <v>142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79</v>
      </c>
      <c r="BK283" s="191">
        <f>ROUND(I283*H283,2)</f>
        <v>0</v>
      </c>
      <c r="BL283" s="18" t="s">
        <v>149</v>
      </c>
      <c r="BM283" s="190" t="s">
        <v>708</v>
      </c>
    </row>
    <row r="284" spans="1:65" s="2" customFormat="1" ht="29.25">
      <c r="A284" s="35"/>
      <c r="B284" s="36"/>
      <c r="C284" s="37"/>
      <c r="D284" s="192" t="s">
        <v>151</v>
      </c>
      <c r="E284" s="37"/>
      <c r="F284" s="193" t="s">
        <v>709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151</v>
      </c>
      <c r="AU284" s="18" t="s">
        <v>81</v>
      </c>
    </row>
    <row r="285" spans="1:65" s="2" customFormat="1">
      <c r="A285" s="35"/>
      <c r="B285" s="36"/>
      <c r="C285" s="37"/>
      <c r="D285" s="197" t="s">
        <v>153</v>
      </c>
      <c r="E285" s="37"/>
      <c r="F285" s="198" t="s">
        <v>710</v>
      </c>
      <c r="G285" s="37"/>
      <c r="H285" s="37"/>
      <c r="I285" s="194"/>
      <c r="J285" s="37"/>
      <c r="K285" s="37"/>
      <c r="L285" s="40"/>
      <c r="M285" s="195"/>
      <c r="N285" s="19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153</v>
      </c>
      <c r="AU285" s="18" t="s">
        <v>81</v>
      </c>
    </row>
    <row r="286" spans="1:65" s="13" customFormat="1">
      <c r="B286" s="199"/>
      <c r="C286" s="200"/>
      <c r="D286" s="192" t="s">
        <v>155</v>
      </c>
      <c r="E286" s="201" t="s">
        <v>19</v>
      </c>
      <c r="F286" s="202" t="s">
        <v>687</v>
      </c>
      <c r="G286" s="200"/>
      <c r="H286" s="203">
        <v>10.96</v>
      </c>
      <c r="I286" s="204"/>
      <c r="J286" s="200"/>
      <c r="K286" s="200"/>
      <c r="L286" s="205"/>
      <c r="M286" s="206"/>
      <c r="N286" s="207"/>
      <c r="O286" s="207"/>
      <c r="P286" s="207"/>
      <c r="Q286" s="207"/>
      <c r="R286" s="207"/>
      <c r="S286" s="207"/>
      <c r="T286" s="208"/>
      <c r="AT286" s="209" t="s">
        <v>155</v>
      </c>
      <c r="AU286" s="209" t="s">
        <v>81</v>
      </c>
      <c r="AV286" s="13" t="s">
        <v>81</v>
      </c>
      <c r="AW286" s="13" t="s">
        <v>34</v>
      </c>
      <c r="AX286" s="13" t="s">
        <v>79</v>
      </c>
      <c r="AY286" s="209" t="s">
        <v>142</v>
      </c>
    </row>
    <row r="287" spans="1:65" s="2" customFormat="1" ht="24.2" customHeight="1">
      <c r="A287" s="35"/>
      <c r="B287" s="36"/>
      <c r="C287" s="179" t="s">
        <v>439</v>
      </c>
      <c r="D287" s="179" t="s">
        <v>144</v>
      </c>
      <c r="E287" s="180" t="s">
        <v>711</v>
      </c>
      <c r="F287" s="181" t="s">
        <v>712</v>
      </c>
      <c r="G287" s="182" t="s">
        <v>179</v>
      </c>
      <c r="H287" s="183">
        <v>10.96</v>
      </c>
      <c r="I287" s="184"/>
      <c r="J287" s="185">
        <f>ROUND(I287*H287,2)</f>
        <v>0</v>
      </c>
      <c r="K287" s="181" t="s">
        <v>148</v>
      </c>
      <c r="L287" s="40"/>
      <c r="M287" s="186" t="s">
        <v>19</v>
      </c>
      <c r="N287" s="187" t="s">
        <v>43</v>
      </c>
      <c r="O287" s="65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0" t="s">
        <v>149</v>
      </c>
      <c r="AT287" s="190" t="s">
        <v>144</v>
      </c>
      <c r="AU287" s="190" t="s">
        <v>81</v>
      </c>
      <c r="AY287" s="18" t="s">
        <v>142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79</v>
      </c>
      <c r="BK287" s="191">
        <f>ROUND(I287*H287,2)</f>
        <v>0</v>
      </c>
      <c r="BL287" s="18" t="s">
        <v>149</v>
      </c>
      <c r="BM287" s="190" t="s">
        <v>713</v>
      </c>
    </row>
    <row r="288" spans="1:65" s="2" customFormat="1" ht="29.25">
      <c r="A288" s="35"/>
      <c r="B288" s="36"/>
      <c r="C288" s="37"/>
      <c r="D288" s="192" t="s">
        <v>151</v>
      </c>
      <c r="E288" s="37"/>
      <c r="F288" s="193" t="s">
        <v>714</v>
      </c>
      <c r="G288" s="37"/>
      <c r="H288" s="37"/>
      <c r="I288" s="194"/>
      <c r="J288" s="37"/>
      <c r="K288" s="37"/>
      <c r="L288" s="40"/>
      <c r="M288" s="195"/>
      <c r="N288" s="196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151</v>
      </c>
      <c r="AU288" s="18" t="s">
        <v>81</v>
      </c>
    </row>
    <row r="289" spans="1:65" s="2" customFormat="1">
      <c r="A289" s="35"/>
      <c r="B289" s="36"/>
      <c r="C289" s="37"/>
      <c r="D289" s="197" t="s">
        <v>153</v>
      </c>
      <c r="E289" s="37"/>
      <c r="F289" s="198" t="s">
        <v>715</v>
      </c>
      <c r="G289" s="37"/>
      <c r="H289" s="37"/>
      <c r="I289" s="194"/>
      <c r="J289" s="37"/>
      <c r="K289" s="37"/>
      <c r="L289" s="40"/>
      <c r="M289" s="195"/>
      <c r="N289" s="196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153</v>
      </c>
      <c r="AU289" s="18" t="s">
        <v>81</v>
      </c>
    </row>
    <row r="290" spans="1:65" s="13" customFormat="1">
      <c r="B290" s="199"/>
      <c r="C290" s="200"/>
      <c r="D290" s="192" t="s">
        <v>155</v>
      </c>
      <c r="E290" s="201" t="s">
        <v>19</v>
      </c>
      <c r="F290" s="202" t="s">
        <v>687</v>
      </c>
      <c r="G290" s="200"/>
      <c r="H290" s="203">
        <v>10.96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155</v>
      </c>
      <c r="AU290" s="209" t="s">
        <v>81</v>
      </c>
      <c r="AV290" s="13" t="s">
        <v>81</v>
      </c>
      <c r="AW290" s="13" t="s">
        <v>34</v>
      </c>
      <c r="AX290" s="13" t="s">
        <v>79</v>
      </c>
      <c r="AY290" s="209" t="s">
        <v>142</v>
      </c>
    </row>
    <row r="291" spans="1:65" s="2" customFormat="1" ht="33" customHeight="1">
      <c r="A291" s="35"/>
      <c r="B291" s="36"/>
      <c r="C291" s="179" t="s">
        <v>445</v>
      </c>
      <c r="D291" s="179" t="s">
        <v>144</v>
      </c>
      <c r="E291" s="180" t="s">
        <v>716</v>
      </c>
      <c r="F291" s="181" t="s">
        <v>717</v>
      </c>
      <c r="G291" s="182" t="s">
        <v>179</v>
      </c>
      <c r="H291" s="183">
        <v>4</v>
      </c>
      <c r="I291" s="184"/>
      <c r="J291" s="185">
        <f>ROUND(I291*H291,2)</f>
        <v>0</v>
      </c>
      <c r="K291" s="181" t="s">
        <v>148</v>
      </c>
      <c r="L291" s="40"/>
      <c r="M291" s="186" t="s">
        <v>19</v>
      </c>
      <c r="N291" s="187" t="s">
        <v>43</v>
      </c>
      <c r="O291" s="65"/>
      <c r="P291" s="188">
        <f>O291*H291</f>
        <v>0</v>
      </c>
      <c r="Q291" s="188">
        <v>8.3500000000000005E-2</v>
      </c>
      <c r="R291" s="188">
        <f>Q291*H291</f>
        <v>0.33400000000000002</v>
      </c>
      <c r="S291" s="188">
        <v>0</v>
      </c>
      <c r="T291" s="18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0" t="s">
        <v>149</v>
      </c>
      <c r="AT291" s="190" t="s">
        <v>144</v>
      </c>
      <c r="AU291" s="190" t="s">
        <v>81</v>
      </c>
      <c r="AY291" s="18" t="s">
        <v>142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8" t="s">
        <v>79</v>
      </c>
      <c r="BK291" s="191">
        <f>ROUND(I291*H291,2)</f>
        <v>0</v>
      </c>
      <c r="BL291" s="18" t="s">
        <v>149</v>
      </c>
      <c r="BM291" s="190" t="s">
        <v>718</v>
      </c>
    </row>
    <row r="292" spans="1:65" s="2" customFormat="1" ht="29.25">
      <c r="A292" s="35"/>
      <c r="B292" s="36"/>
      <c r="C292" s="37"/>
      <c r="D292" s="192" t="s">
        <v>151</v>
      </c>
      <c r="E292" s="37"/>
      <c r="F292" s="193" t="s">
        <v>719</v>
      </c>
      <c r="G292" s="37"/>
      <c r="H292" s="37"/>
      <c r="I292" s="194"/>
      <c r="J292" s="37"/>
      <c r="K292" s="37"/>
      <c r="L292" s="40"/>
      <c r="M292" s="195"/>
      <c r="N292" s="196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151</v>
      </c>
      <c r="AU292" s="18" t="s">
        <v>81</v>
      </c>
    </row>
    <row r="293" spans="1:65" s="2" customFormat="1">
      <c r="A293" s="35"/>
      <c r="B293" s="36"/>
      <c r="C293" s="37"/>
      <c r="D293" s="197" t="s">
        <v>153</v>
      </c>
      <c r="E293" s="37"/>
      <c r="F293" s="198" t="s">
        <v>720</v>
      </c>
      <c r="G293" s="37"/>
      <c r="H293" s="37"/>
      <c r="I293" s="194"/>
      <c r="J293" s="37"/>
      <c r="K293" s="37"/>
      <c r="L293" s="40"/>
      <c r="M293" s="195"/>
      <c r="N293" s="196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153</v>
      </c>
      <c r="AU293" s="18" t="s">
        <v>81</v>
      </c>
    </row>
    <row r="294" spans="1:65" s="13" customFormat="1">
      <c r="B294" s="199"/>
      <c r="C294" s="200"/>
      <c r="D294" s="192" t="s">
        <v>155</v>
      </c>
      <c r="E294" s="201" t="s">
        <v>19</v>
      </c>
      <c r="F294" s="202" t="s">
        <v>721</v>
      </c>
      <c r="G294" s="200"/>
      <c r="H294" s="203">
        <v>4</v>
      </c>
      <c r="I294" s="204"/>
      <c r="J294" s="200"/>
      <c r="K294" s="200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155</v>
      </c>
      <c r="AU294" s="209" t="s">
        <v>81</v>
      </c>
      <c r="AV294" s="13" t="s">
        <v>81</v>
      </c>
      <c r="AW294" s="13" t="s">
        <v>34</v>
      </c>
      <c r="AX294" s="13" t="s">
        <v>79</v>
      </c>
      <c r="AY294" s="209" t="s">
        <v>142</v>
      </c>
    </row>
    <row r="295" spans="1:65" s="2" customFormat="1" ht="21.75" customHeight="1">
      <c r="A295" s="35"/>
      <c r="B295" s="36"/>
      <c r="C295" s="179" t="s">
        <v>450</v>
      </c>
      <c r="D295" s="179" t="s">
        <v>144</v>
      </c>
      <c r="E295" s="180" t="s">
        <v>722</v>
      </c>
      <c r="F295" s="181" t="s">
        <v>723</v>
      </c>
      <c r="G295" s="182" t="s">
        <v>373</v>
      </c>
      <c r="H295" s="183">
        <v>17</v>
      </c>
      <c r="I295" s="184"/>
      <c r="J295" s="185">
        <f>ROUND(I295*H295,2)</f>
        <v>0</v>
      </c>
      <c r="K295" s="181" t="s">
        <v>148</v>
      </c>
      <c r="L295" s="40"/>
      <c r="M295" s="186" t="s">
        <v>19</v>
      </c>
      <c r="N295" s="187" t="s">
        <v>43</v>
      </c>
      <c r="O295" s="65"/>
      <c r="P295" s="188">
        <f>O295*H295</f>
        <v>0</v>
      </c>
      <c r="Q295" s="188">
        <v>3.5999999999999999E-3</v>
      </c>
      <c r="R295" s="188">
        <f>Q295*H295</f>
        <v>6.1199999999999997E-2</v>
      </c>
      <c r="S295" s="188">
        <v>0</v>
      </c>
      <c r="T295" s="18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0" t="s">
        <v>149</v>
      </c>
      <c r="AT295" s="190" t="s">
        <v>144</v>
      </c>
      <c r="AU295" s="190" t="s">
        <v>81</v>
      </c>
      <c r="AY295" s="18" t="s">
        <v>142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79</v>
      </c>
      <c r="BK295" s="191">
        <f>ROUND(I295*H295,2)</f>
        <v>0</v>
      </c>
      <c r="BL295" s="18" t="s">
        <v>149</v>
      </c>
      <c r="BM295" s="190" t="s">
        <v>724</v>
      </c>
    </row>
    <row r="296" spans="1:65" s="2" customFormat="1" ht="19.5">
      <c r="A296" s="35"/>
      <c r="B296" s="36"/>
      <c r="C296" s="37"/>
      <c r="D296" s="192" t="s">
        <v>151</v>
      </c>
      <c r="E296" s="37"/>
      <c r="F296" s="193" t="s">
        <v>725</v>
      </c>
      <c r="G296" s="37"/>
      <c r="H296" s="37"/>
      <c r="I296" s="194"/>
      <c r="J296" s="37"/>
      <c r="K296" s="37"/>
      <c r="L296" s="40"/>
      <c r="M296" s="195"/>
      <c r="N296" s="196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151</v>
      </c>
      <c r="AU296" s="18" t="s">
        <v>81</v>
      </c>
    </row>
    <row r="297" spans="1:65" s="2" customFormat="1">
      <c r="A297" s="35"/>
      <c r="B297" s="36"/>
      <c r="C297" s="37"/>
      <c r="D297" s="197" t="s">
        <v>153</v>
      </c>
      <c r="E297" s="37"/>
      <c r="F297" s="198" t="s">
        <v>726</v>
      </c>
      <c r="G297" s="37"/>
      <c r="H297" s="37"/>
      <c r="I297" s="194"/>
      <c r="J297" s="37"/>
      <c r="K297" s="37"/>
      <c r="L297" s="40"/>
      <c r="M297" s="195"/>
      <c r="N297" s="196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153</v>
      </c>
      <c r="AU297" s="18" t="s">
        <v>81</v>
      </c>
    </row>
    <row r="298" spans="1:65" s="13" customFormat="1" ht="22.5">
      <c r="B298" s="199"/>
      <c r="C298" s="200"/>
      <c r="D298" s="192" t="s">
        <v>155</v>
      </c>
      <c r="E298" s="201" t="s">
        <v>19</v>
      </c>
      <c r="F298" s="202" t="s">
        <v>727</v>
      </c>
      <c r="G298" s="200"/>
      <c r="H298" s="203">
        <v>17</v>
      </c>
      <c r="I298" s="204"/>
      <c r="J298" s="200"/>
      <c r="K298" s="200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155</v>
      </c>
      <c r="AU298" s="209" t="s">
        <v>81</v>
      </c>
      <c r="AV298" s="13" t="s">
        <v>81</v>
      </c>
      <c r="AW298" s="13" t="s">
        <v>34</v>
      </c>
      <c r="AX298" s="13" t="s">
        <v>79</v>
      </c>
      <c r="AY298" s="209" t="s">
        <v>142</v>
      </c>
    </row>
    <row r="299" spans="1:65" s="12" customFormat="1" ht="22.9" customHeight="1">
      <c r="B299" s="163"/>
      <c r="C299" s="164"/>
      <c r="D299" s="165" t="s">
        <v>71</v>
      </c>
      <c r="E299" s="177" t="s">
        <v>201</v>
      </c>
      <c r="F299" s="177" t="s">
        <v>277</v>
      </c>
      <c r="G299" s="164"/>
      <c r="H299" s="164"/>
      <c r="I299" s="167"/>
      <c r="J299" s="178">
        <f>BK299</f>
        <v>0</v>
      </c>
      <c r="K299" s="164"/>
      <c r="L299" s="169"/>
      <c r="M299" s="170"/>
      <c r="N299" s="171"/>
      <c r="O299" s="171"/>
      <c r="P299" s="172">
        <f>SUM(P300:P336)</f>
        <v>0</v>
      </c>
      <c r="Q299" s="171"/>
      <c r="R299" s="172">
        <f>SUM(R300:R336)</f>
        <v>0.20708949999999995</v>
      </c>
      <c r="S299" s="171"/>
      <c r="T299" s="173">
        <f>SUM(T300:T336)</f>
        <v>0</v>
      </c>
      <c r="AR299" s="174" t="s">
        <v>79</v>
      </c>
      <c r="AT299" s="175" t="s">
        <v>71</v>
      </c>
      <c r="AU299" s="175" t="s">
        <v>79</v>
      </c>
      <c r="AY299" s="174" t="s">
        <v>142</v>
      </c>
      <c r="BK299" s="176">
        <f>SUM(BK300:BK336)</f>
        <v>0</v>
      </c>
    </row>
    <row r="300" spans="1:65" s="2" customFormat="1" ht="24.2" customHeight="1">
      <c r="A300" s="35"/>
      <c r="B300" s="36"/>
      <c r="C300" s="179" t="s">
        <v>456</v>
      </c>
      <c r="D300" s="179" t="s">
        <v>144</v>
      </c>
      <c r="E300" s="180" t="s">
        <v>728</v>
      </c>
      <c r="F300" s="181" t="s">
        <v>729</v>
      </c>
      <c r="G300" s="182" t="s">
        <v>373</v>
      </c>
      <c r="H300" s="183">
        <v>111.49</v>
      </c>
      <c r="I300" s="184"/>
      <c r="J300" s="185">
        <f>ROUND(I300*H300,2)</f>
        <v>0</v>
      </c>
      <c r="K300" s="181" t="s">
        <v>148</v>
      </c>
      <c r="L300" s="40"/>
      <c r="M300" s="186" t="s">
        <v>19</v>
      </c>
      <c r="N300" s="187" t="s">
        <v>43</v>
      </c>
      <c r="O300" s="65"/>
      <c r="P300" s="188">
        <f>O300*H300</f>
        <v>0</v>
      </c>
      <c r="Q300" s="188">
        <v>0</v>
      </c>
      <c r="R300" s="188">
        <f>Q300*H300</f>
        <v>0</v>
      </c>
      <c r="S300" s="188">
        <v>0</v>
      </c>
      <c r="T300" s="18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0" t="s">
        <v>149</v>
      </c>
      <c r="AT300" s="190" t="s">
        <v>144</v>
      </c>
      <c r="AU300" s="190" t="s">
        <v>81</v>
      </c>
      <c r="AY300" s="18" t="s">
        <v>142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8" t="s">
        <v>79</v>
      </c>
      <c r="BK300" s="191">
        <f>ROUND(I300*H300,2)</f>
        <v>0</v>
      </c>
      <c r="BL300" s="18" t="s">
        <v>149</v>
      </c>
      <c r="BM300" s="190" t="s">
        <v>730</v>
      </c>
    </row>
    <row r="301" spans="1:65" s="2" customFormat="1" ht="29.25">
      <c r="A301" s="35"/>
      <c r="B301" s="36"/>
      <c r="C301" s="37"/>
      <c r="D301" s="192" t="s">
        <v>151</v>
      </c>
      <c r="E301" s="37"/>
      <c r="F301" s="193" t="s">
        <v>731</v>
      </c>
      <c r="G301" s="37"/>
      <c r="H301" s="37"/>
      <c r="I301" s="194"/>
      <c r="J301" s="37"/>
      <c r="K301" s="37"/>
      <c r="L301" s="40"/>
      <c r="M301" s="195"/>
      <c r="N301" s="196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151</v>
      </c>
      <c r="AU301" s="18" t="s">
        <v>81</v>
      </c>
    </row>
    <row r="302" spans="1:65" s="2" customFormat="1">
      <c r="A302" s="35"/>
      <c r="B302" s="36"/>
      <c r="C302" s="37"/>
      <c r="D302" s="197" t="s">
        <v>153</v>
      </c>
      <c r="E302" s="37"/>
      <c r="F302" s="198" t="s">
        <v>732</v>
      </c>
      <c r="G302" s="37"/>
      <c r="H302" s="37"/>
      <c r="I302" s="194"/>
      <c r="J302" s="37"/>
      <c r="K302" s="37"/>
      <c r="L302" s="40"/>
      <c r="M302" s="195"/>
      <c r="N302" s="196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153</v>
      </c>
      <c r="AU302" s="18" t="s">
        <v>81</v>
      </c>
    </row>
    <row r="303" spans="1:65" s="13" customFormat="1">
      <c r="B303" s="199"/>
      <c r="C303" s="200"/>
      <c r="D303" s="192" t="s">
        <v>155</v>
      </c>
      <c r="E303" s="201" t="s">
        <v>19</v>
      </c>
      <c r="F303" s="202" t="s">
        <v>733</v>
      </c>
      <c r="G303" s="200"/>
      <c r="H303" s="203">
        <v>111.49</v>
      </c>
      <c r="I303" s="204"/>
      <c r="J303" s="200"/>
      <c r="K303" s="200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155</v>
      </c>
      <c r="AU303" s="209" t="s">
        <v>81</v>
      </c>
      <c r="AV303" s="13" t="s">
        <v>81</v>
      </c>
      <c r="AW303" s="13" t="s">
        <v>34</v>
      </c>
      <c r="AX303" s="13" t="s">
        <v>79</v>
      </c>
      <c r="AY303" s="209" t="s">
        <v>142</v>
      </c>
    </row>
    <row r="304" spans="1:65" s="2" customFormat="1" ht="24.2" customHeight="1">
      <c r="A304" s="35"/>
      <c r="B304" s="36"/>
      <c r="C304" s="221" t="s">
        <v>734</v>
      </c>
      <c r="D304" s="221" t="s">
        <v>246</v>
      </c>
      <c r="E304" s="222" t="s">
        <v>735</v>
      </c>
      <c r="F304" s="223" t="s">
        <v>736</v>
      </c>
      <c r="G304" s="224" t="s">
        <v>373</v>
      </c>
      <c r="H304" s="225">
        <v>111.49</v>
      </c>
      <c r="I304" s="226"/>
      <c r="J304" s="227">
        <f>ROUND(I304*H304,2)</f>
        <v>0</v>
      </c>
      <c r="K304" s="223" t="s">
        <v>148</v>
      </c>
      <c r="L304" s="228"/>
      <c r="M304" s="229" t="s">
        <v>19</v>
      </c>
      <c r="N304" s="230" t="s">
        <v>43</v>
      </c>
      <c r="O304" s="65"/>
      <c r="P304" s="188">
        <f>O304*H304</f>
        <v>0</v>
      </c>
      <c r="Q304" s="188">
        <v>1.0499999999999999E-3</v>
      </c>
      <c r="R304" s="188">
        <f>Q304*H304</f>
        <v>0.11706449999999999</v>
      </c>
      <c r="S304" s="188">
        <v>0</v>
      </c>
      <c r="T304" s="18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0" t="s">
        <v>201</v>
      </c>
      <c r="AT304" s="190" t="s">
        <v>246</v>
      </c>
      <c r="AU304" s="190" t="s">
        <v>81</v>
      </c>
      <c r="AY304" s="18" t="s">
        <v>142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8" t="s">
        <v>79</v>
      </c>
      <c r="BK304" s="191">
        <f>ROUND(I304*H304,2)</f>
        <v>0</v>
      </c>
      <c r="BL304" s="18" t="s">
        <v>149</v>
      </c>
      <c r="BM304" s="190" t="s">
        <v>737</v>
      </c>
    </row>
    <row r="305" spans="1:65" s="2" customFormat="1" ht="19.5">
      <c r="A305" s="35"/>
      <c r="B305" s="36"/>
      <c r="C305" s="37"/>
      <c r="D305" s="192" t="s">
        <v>151</v>
      </c>
      <c r="E305" s="37"/>
      <c r="F305" s="193" t="s">
        <v>736</v>
      </c>
      <c r="G305" s="37"/>
      <c r="H305" s="37"/>
      <c r="I305" s="194"/>
      <c r="J305" s="37"/>
      <c r="K305" s="37"/>
      <c r="L305" s="40"/>
      <c r="M305" s="195"/>
      <c r="N305" s="196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151</v>
      </c>
      <c r="AU305" s="18" t="s">
        <v>81</v>
      </c>
    </row>
    <row r="306" spans="1:65" s="2" customFormat="1">
      <c r="A306" s="35"/>
      <c r="B306" s="36"/>
      <c r="C306" s="37"/>
      <c r="D306" s="197" t="s">
        <v>153</v>
      </c>
      <c r="E306" s="37"/>
      <c r="F306" s="198" t="s">
        <v>738</v>
      </c>
      <c r="G306" s="37"/>
      <c r="H306" s="37"/>
      <c r="I306" s="194"/>
      <c r="J306" s="37"/>
      <c r="K306" s="37"/>
      <c r="L306" s="40"/>
      <c r="M306" s="195"/>
      <c r="N306" s="196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153</v>
      </c>
      <c r="AU306" s="18" t="s">
        <v>81</v>
      </c>
    </row>
    <row r="307" spans="1:65" s="2" customFormat="1" ht="24.2" customHeight="1">
      <c r="A307" s="35"/>
      <c r="B307" s="36"/>
      <c r="C307" s="179" t="s">
        <v>739</v>
      </c>
      <c r="D307" s="179" t="s">
        <v>144</v>
      </c>
      <c r="E307" s="180" t="s">
        <v>740</v>
      </c>
      <c r="F307" s="181" t="s">
        <v>741</v>
      </c>
      <c r="G307" s="182" t="s">
        <v>373</v>
      </c>
      <c r="H307" s="183">
        <v>1</v>
      </c>
      <c r="I307" s="184"/>
      <c r="J307" s="185">
        <f>ROUND(I307*H307,2)</f>
        <v>0</v>
      </c>
      <c r="K307" s="181" t="s">
        <v>148</v>
      </c>
      <c r="L307" s="40"/>
      <c r="M307" s="186" t="s">
        <v>19</v>
      </c>
      <c r="N307" s="187" t="s">
        <v>43</v>
      </c>
      <c r="O307" s="65"/>
      <c r="P307" s="188">
        <f>O307*H307</f>
        <v>0</v>
      </c>
      <c r="Q307" s="188">
        <v>2.7599999999999999E-3</v>
      </c>
      <c r="R307" s="188">
        <f>Q307*H307</f>
        <v>2.7599999999999999E-3</v>
      </c>
      <c r="S307" s="188">
        <v>0</v>
      </c>
      <c r="T307" s="18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0" t="s">
        <v>149</v>
      </c>
      <c r="AT307" s="190" t="s">
        <v>144</v>
      </c>
      <c r="AU307" s="190" t="s">
        <v>81</v>
      </c>
      <c r="AY307" s="18" t="s">
        <v>142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79</v>
      </c>
      <c r="BK307" s="191">
        <f>ROUND(I307*H307,2)</f>
        <v>0</v>
      </c>
      <c r="BL307" s="18" t="s">
        <v>149</v>
      </c>
      <c r="BM307" s="190" t="s">
        <v>742</v>
      </c>
    </row>
    <row r="308" spans="1:65" s="2" customFormat="1" ht="29.25">
      <c r="A308" s="35"/>
      <c r="B308" s="36"/>
      <c r="C308" s="37"/>
      <c r="D308" s="192" t="s">
        <v>151</v>
      </c>
      <c r="E308" s="37"/>
      <c r="F308" s="193" t="s">
        <v>743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151</v>
      </c>
      <c r="AU308" s="18" t="s">
        <v>81</v>
      </c>
    </row>
    <row r="309" spans="1:65" s="2" customFormat="1">
      <c r="A309" s="35"/>
      <c r="B309" s="36"/>
      <c r="C309" s="37"/>
      <c r="D309" s="197" t="s">
        <v>153</v>
      </c>
      <c r="E309" s="37"/>
      <c r="F309" s="198" t="s">
        <v>744</v>
      </c>
      <c r="G309" s="37"/>
      <c r="H309" s="37"/>
      <c r="I309" s="194"/>
      <c r="J309" s="37"/>
      <c r="K309" s="37"/>
      <c r="L309" s="40"/>
      <c r="M309" s="195"/>
      <c r="N309" s="19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153</v>
      </c>
      <c r="AU309" s="18" t="s">
        <v>81</v>
      </c>
    </row>
    <row r="310" spans="1:65" s="2" customFormat="1" ht="16.5" customHeight="1">
      <c r="A310" s="35"/>
      <c r="B310" s="36"/>
      <c r="C310" s="179" t="s">
        <v>745</v>
      </c>
      <c r="D310" s="179" t="s">
        <v>144</v>
      </c>
      <c r="E310" s="180" t="s">
        <v>746</v>
      </c>
      <c r="F310" s="181" t="s">
        <v>747</v>
      </c>
      <c r="G310" s="182" t="s">
        <v>373</v>
      </c>
      <c r="H310" s="183">
        <v>111.49</v>
      </c>
      <c r="I310" s="184"/>
      <c r="J310" s="185">
        <f>ROUND(I310*H310,2)</f>
        <v>0</v>
      </c>
      <c r="K310" s="181" t="s">
        <v>148</v>
      </c>
      <c r="L310" s="40"/>
      <c r="M310" s="186" t="s">
        <v>19</v>
      </c>
      <c r="N310" s="187" t="s">
        <v>43</v>
      </c>
      <c r="O310" s="65"/>
      <c r="P310" s="188">
        <f>O310*H310</f>
        <v>0</v>
      </c>
      <c r="Q310" s="188">
        <v>0</v>
      </c>
      <c r="R310" s="188">
        <f>Q310*H310</f>
        <v>0</v>
      </c>
      <c r="S310" s="188">
        <v>0</v>
      </c>
      <c r="T310" s="18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0" t="s">
        <v>149</v>
      </c>
      <c r="AT310" s="190" t="s">
        <v>144</v>
      </c>
      <c r="AU310" s="190" t="s">
        <v>81</v>
      </c>
      <c r="AY310" s="18" t="s">
        <v>142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8" t="s">
        <v>79</v>
      </c>
      <c r="BK310" s="191">
        <f>ROUND(I310*H310,2)</f>
        <v>0</v>
      </c>
      <c r="BL310" s="18" t="s">
        <v>149</v>
      </c>
      <c r="BM310" s="190" t="s">
        <v>748</v>
      </c>
    </row>
    <row r="311" spans="1:65" s="2" customFormat="1">
      <c r="A311" s="35"/>
      <c r="B311" s="36"/>
      <c r="C311" s="37"/>
      <c r="D311" s="192" t="s">
        <v>151</v>
      </c>
      <c r="E311" s="37"/>
      <c r="F311" s="193" t="s">
        <v>749</v>
      </c>
      <c r="G311" s="37"/>
      <c r="H311" s="37"/>
      <c r="I311" s="194"/>
      <c r="J311" s="37"/>
      <c r="K311" s="37"/>
      <c r="L311" s="40"/>
      <c r="M311" s="195"/>
      <c r="N311" s="196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151</v>
      </c>
      <c r="AU311" s="18" t="s">
        <v>81</v>
      </c>
    </row>
    <row r="312" spans="1:65" s="2" customFormat="1">
      <c r="A312" s="35"/>
      <c r="B312" s="36"/>
      <c r="C312" s="37"/>
      <c r="D312" s="197" t="s">
        <v>153</v>
      </c>
      <c r="E312" s="37"/>
      <c r="F312" s="198" t="s">
        <v>750</v>
      </c>
      <c r="G312" s="37"/>
      <c r="H312" s="37"/>
      <c r="I312" s="194"/>
      <c r="J312" s="37"/>
      <c r="K312" s="37"/>
      <c r="L312" s="40"/>
      <c r="M312" s="195"/>
      <c r="N312" s="196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153</v>
      </c>
      <c r="AU312" s="18" t="s">
        <v>81</v>
      </c>
    </row>
    <row r="313" spans="1:65" s="2" customFormat="1" ht="21.75" customHeight="1">
      <c r="A313" s="35"/>
      <c r="B313" s="36"/>
      <c r="C313" s="179" t="s">
        <v>751</v>
      </c>
      <c r="D313" s="179" t="s">
        <v>144</v>
      </c>
      <c r="E313" s="180" t="s">
        <v>752</v>
      </c>
      <c r="F313" s="181" t="s">
        <v>753</v>
      </c>
      <c r="G313" s="182" t="s">
        <v>373</v>
      </c>
      <c r="H313" s="183">
        <v>1</v>
      </c>
      <c r="I313" s="184"/>
      <c r="J313" s="185">
        <f>ROUND(I313*H313,2)</f>
        <v>0</v>
      </c>
      <c r="K313" s="181" t="s">
        <v>148</v>
      </c>
      <c r="L313" s="40"/>
      <c r="M313" s="186" t="s">
        <v>19</v>
      </c>
      <c r="N313" s="187" t="s">
        <v>43</v>
      </c>
      <c r="O313" s="65"/>
      <c r="P313" s="188">
        <f>O313*H313</f>
        <v>0</v>
      </c>
      <c r="Q313" s="188">
        <v>0</v>
      </c>
      <c r="R313" s="188">
        <f>Q313*H313</f>
        <v>0</v>
      </c>
      <c r="S313" s="188">
        <v>0</v>
      </c>
      <c r="T313" s="18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0" t="s">
        <v>149</v>
      </c>
      <c r="AT313" s="190" t="s">
        <v>144</v>
      </c>
      <c r="AU313" s="190" t="s">
        <v>81</v>
      </c>
      <c r="AY313" s="18" t="s">
        <v>142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8" t="s">
        <v>79</v>
      </c>
      <c r="BK313" s="191">
        <f>ROUND(I313*H313,2)</f>
        <v>0</v>
      </c>
      <c r="BL313" s="18" t="s">
        <v>149</v>
      </c>
      <c r="BM313" s="190" t="s">
        <v>754</v>
      </c>
    </row>
    <row r="314" spans="1:65" s="2" customFormat="1">
      <c r="A314" s="35"/>
      <c r="B314" s="36"/>
      <c r="C314" s="37"/>
      <c r="D314" s="192" t="s">
        <v>151</v>
      </c>
      <c r="E314" s="37"/>
      <c r="F314" s="193" t="s">
        <v>755</v>
      </c>
      <c r="G314" s="37"/>
      <c r="H314" s="37"/>
      <c r="I314" s="194"/>
      <c r="J314" s="37"/>
      <c r="K314" s="37"/>
      <c r="L314" s="40"/>
      <c r="M314" s="195"/>
      <c r="N314" s="196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151</v>
      </c>
      <c r="AU314" s="18" t="s">
        <v>81</v>
      </c>
    </row>
    <row r="315" spans="1:65" s="2" customFormat="1">
      <c r="A315" s="35"/>
      <c r="B315" s="36"/>
      <c r="C315" s="37"/>
      <c r="D315" s="197" t="s">
        <v>153</v>
      </c>
      <c r="E315" s="37"/>
      <c r="F315" s="198" t="s">
        <v>756</v>
      </c>
      <c r="G315" s="37"/>
      <c r="H315" s="37"/>
      <c r="I315" s="194"/>
      <c r="J315" s="37"/>
      <c r="K315" s="37"/>
      <c r="L315" s="40"/>
      <c r="M315" s="195"/>
      <c r="N315" s="196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153</v>
      </c>
      <c r="AU315" s="18" t="s">
        <v>81</v>
      </c>
    </row>
    <row r="316" spans="1:65" s="2" customFormat="1" ht="24.2" customHeight="1">
      <c r="A316" s="35"/>
      <c r="B316" s="36"/>
      <c r="C316" s="179" t="s">
        <v>757</v>
      </c>
      <c r="D316" s="179" t="s">
        <v>144</v>
      </c>
      <c r="E316" s="180" t="s">
        <v>758</v>
      </c>
      <c r="F316" s="181" t="s">
        <v>759</v>
      </c>
      <c r="G316" s="182" t="s">
        <v>204</v>
      </c>
      <c r="H316" s="183">
        <v>1</v>
      </c>
      <c r="I316" s="184"/>
      <c r="J316" s="185">
        <f>ROUND(I316*H316,2)</f>
        <v>0</v>
      </c>
      <c r="K316" s="181" t="s">
        <v>148</v>
      </c>
      <c r="L316" s="40"/>
      <c r="M316" s="186" t="s">
        <v>19</v>
      </c>
      <c r="N316" s="187" t="s">
        <v>43</v>
      </c>
      <c r="O316" s="65"/>
      <c r="P316" s="188">
        <f>O316*H316</f>
        <v>0</v>
      </c>
      <c r="Q316" s="188">
        <v>4.0050000000000002E-2</v>
      </c>
      <c r="R316" s="188">
        <f>Q316*H316</f>
        <v>4.0050000000000002E-2</v>
      </c>
      <c r="S316" s="188">
        <v>0</v>
      </c>
      <c r="T316" s="18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0" t="s">
        <v>149</v>
      </c>
      <c r="AT316" s="190" t="s">
        <v>144</v>
      </c>
      <c r="AU316" s="190" t="s">
        <v>81</v>
      </c>
      <c r="AY316" s="18" t="s">
        <v>142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79</v>
      </c>
      <c r="BK316" s="191">
        <f>ROUND(I316*H316,2)</f>
        <v>0</v>
      </c>
      <c r="BL316" s="18" t="s">
        <v>149</v>
      </c>
      <c r="BM316" s="190" t="s">
        <v>760</v>
      </c>
    </row>
    <row r="317" spans="1:65" s="2" customFormat="1" ht="29.25">
      <c r="A317" s="35"/>
      <c r="B317" s="36"/>
      <c r="C317" s="37"/>
      <c r="D317" s="192" t="s">
        <v>151</v>
      </c>
      <c r="E317" s="37"/>
      <c r="F317" s="193" t="s">
        <v>761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151</v>
      </c>
      <c r="AU317" s="18" t="s">
        <v>81</v>
      </c>
    </row>
    <row r="318" spans="1:65" s="2" customFormat="1">
      <c r="A318" s="35"/>
      <c r="B318" s="36"/>
      <c r="C318" s="37"/>
      <c r="D318" s="197" t="s">
        <v>153</v>
      </c>
      <c r="E318" s="37"/>
      <c r="F318" s="198" t="s">
        <v>762</v>
      </c>
      <c r="G318" s="37"/>
      <c r="H318" s="37"/>
      <c r="I318" s="194"/>
      <c r="J318" s="37"/>
      <c r="K318" s="37"/>
      <c r="L318" s="40"/>
      <c r="M318" s="195"/>
      <c r="N318" s="196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153</v>
      </c>
      <c r="AU318" s="18" t="s">
        <v>81</v>
      </c>
    </row>
    <row r="319" spans="1:65" s="2" customFormat="1" ht="33" customHeight="1">
      <c r="A319" s="35"/>
      <c r="B319" s="36"/>
      <c r="C319" s="179" t="s">
        <v>763</v>
      </c>
      <c r="D319" s="179" t="s">
        <v>144</v>
      </c>
      <c r="E319" s="180" t="s">
        <v>764</v>
      </c>
      <c r="F319" s="181" t="s">
        <v>765</v>
      </c>
      <c r="G319" s="182" t="s">
        <v>204</v>
      </c>
      <c r="H319" s="183">
        <v>1</v>
      </c>
      <c r="I319" s="184"/>
      <c r="J319" s="185">
        <f>ROUND(I319*H319,2)</f>
        <v>0</v>
      </c>
      <c r="K319" s="181" t="s">
        <v>148</v>
      </c>
      <c r="L319" s="40"/>
      <c r="M319" s="186" t="s">
        <v>19</v>
      </c>
      <c r="N319" s="187" t="s">
        <v>43</v>
      </c>
      <c r="O319" s="65"/>
      <c r="P319" s="188">
        <f>O319*H319</f>
        <v>0</v>
      </c>
      <c r="Q319" s="188">
        <v>1.1950000000000001E-2</v>
      </c>
      <c r="R319" s="188">
        <f>Q319*H319</f>
        <v>1.1950000000000001E-2</v>
      </c>
      <c r="S319" s="188">
        <v>0</v>
      </c>
      <c r="T319" s="18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0" t="s">
        <v>149</v>
      </c>
      <c r="AT319" s="190" t="s">
        <v>144</v>
      </c>
      <c r="AU319" s="190" t="s">
        <v>81</v>
      </c>
      <c r="AY319" s="18" t="s">
        <v>142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79</v>
      </c>
      <c r="BK319" s="191">
        <f>ROUND(I319*H319,2)</f>
        <v>0</v>
      </c>
      <c r="BL319" s="18" t="s">
        <v>149</v>
      </c>
      <c r="BM319" s="190" t="s">
        <v>766</v>
      </c>
    </row>
    <row r="320" spans="1:65" s="2" customFormat="1" ht="19.5">
      <c r="A320" s="35"/>
      <c r="B320" s="36"/>
      <c r="C320" s="37"/>
      <c r="D320" s="192" t="s">
        <v>151</v>
      </c>
      <c r="E320" s="37"/>
      <c r="F320" s="193" t="s">
        <v>767</v>
      </c>
      <c r="G320" s="37"/>
      <c r="H320" s="37"/>
      <c r="I320" s="194"/>
      <c r="J320" s="37"/>
      <c r="K320" s="37"/>
      <c r="L320" s="40"/>
      <c r="M320" s="195"/>
      <c r="N320" s="196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151</v>
      </c>
      <c r="AU320" s="18" t="s">
        <v>81</v>
      </c>
    </row>
    <row r="321" spans="1:65" s="2" customFormat="1">
      <c r="A321" s="35"/>
      <c r="B321" s="36"/>
      <c r="C321" s="37"/>
      <c r="D321" s="197" t="s">
        <v>153</v>
      </c>
      <c r="E321" s="37"/>
      <c r="F321" s="198" t="s">
        <v>768</v>
      </c>
      <c r="G321" s="37"/>
      <c r="H321" s="37"/>
      <c r="I321" s="194"/>
      <c r="J321" s="37"/>
      <c r="K321" s="37"/>
      <c r="L321" s="40"/>
      <c r="M321" s="195"/>
      <c r="N321" s="19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153</v>
      </c>
      <c r="AU321" s="18" t="s">
        <v>81</v>
      </c>
    </row>
    <row r="322" spans="1:65" s="2" customFormat="1" ht="33" customHeight="1">
      <c r="A322" s="35"/>
      <c r="B322" s="36"/>
      <c r="C322" s="179" t="s">
        <v>769</v>
      </c>
      <c r="D322" s="179" t="s">
        <v>144</v>
      </c>
      <c r="E322" s="180" t="s">
        <v>770</v>
      </c>
      <c r="F322" s="181" t="s">
        <v>765</v>
      </c>
      <c r="G322" s="182" t="s">
        <v>204</v>
      </c>
      <c r="H322" s="183">
        <v>1</v>
      </c>
      <c r="I322" s="184"/>
      <c r="J322" s="185">
        <f>ROUND(I322*H322,2)</f>
        <v>0</v>
      </c>
      <c r="K322" s="181" t="s">
        <v>19</v>
      </c>
      <c r="L322" s="40"/>
      <c r="M322" s="186" t="s">
        <v>19</v>
      </c>
      <c r="N322" s="187" t="s">
        <v>43</v>
      </c>
      <c r="O322" s="65"/>
      <c r="P322" s="188">
        <f>O322*H322</f>
        <v>0</v>
      </c>
      <c r="Q322" s="188">
        <v>1.1950000000000001E-2</v>
      </c>
      <c r="R322" s="188">
        <f>Q322*H322</f>
        <v>1.1950000000000001E-2</v>
      </c>
      <c r="S322" s="188">
        <v>0</v>
      </c>
      <c r="T322" s="18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0" t="s">
        <v>149</v>
      </c>
      <c r="AT322" s="190" t="s">
        <v>144</v>
      </c>
      <c r="AU322" s="190" t="s">
        <v>81</v>
      </c>
      <c r="AY322" s="18" t="s">
        <v>142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79</v>
      </c>
      <c r="BK322" s="191">
        <f>ROUND(I322*H322,2)</f>
        <v>0</v>
      </c>
      <c r="BL322" s="18" t="s">
        <v>149</v>
      </c>
      <c r="BM322" s="190" t="s">
        <v>771</v>
      </c>
    </row>
    <row r="323" spans="1:65" s="2" customFormat="1" ht="29.25">
      <c r="A323" s="35"/>
      <c r="B323" s="36"/>
      <c r="C323" s="37"/>
      <c r="D323" s="192" t="s">
        <v>151</v>
      </c>
      <c r="E323" s="37"/>
      <c r="F323" s="193" t="s">
        <v>772</v>
      </c>
      <c r="G323" s="37"/>
      <c r="H323" s="37"/>
      <c r="I323" s="194"/>
      <c r="J323" s="37"/>
      <c r="K323" s="37"/>
      <c r="L323" s="40"/>
      <c r="M323" s="195"/>
      <c r="N323" s="196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151</v>
      </c>
      <c r="AU323" s="18" t="s">
        <v>81</v>
      </c>
    </row>
    <row r="324" spans="1:65" s="2" customFormat="1" ht="24.2" customHeight="1">
      <c r="A324" s="35"/>
      <c r="B324" s="36"/>
      <c r="C324" s="179" t="s">
        <v>773</v>
      </c>
      <c r="D324" s="179" t="s">
        <v>144</v>
      </c>
      <c r="E324" s="180" t="s">
        <v>774</v>
      </c>
      <c r="F324" s="181" t="s">
        <v>775</v>
      </c>
      <c r="G324" s="182" t="s">
        <v>204</v>
      </c>
      <c r="H324" s="183">
        <v>1</v>
      </c>
      <c r="I324" s="184"/>
      <c r="J324" s="185">
        <f>ROUND(I324*H324,2)</f>
        <v>0</v>
      </c>
      <c r="K324" s="181" t="s">
        <v>148</v>
      </c>
      <c r="L324" s="40"/>
      <c r="M324" s="186" t="s">
        <v>19</v>
      </c>
      <c r="N324" s="187" t="s">
        <v>43</v>
      </c>
      <c r="O324" s="65"/>
      <c r="P324" s="188">
        <f>O324*H324</f>
        <v>0</v>
      </c>
      <c r="Q324" s="188">
        <v>0</v>
      </c>
      <c r="R324" s="188">
        <f>Q324*H324</f>
        <v>0</v>
      </c>
      <c r="S324" s="188">
        <v>0</v>
      </c>
      <c r="T324" s="18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0" t="s">
        <v>149</v>
      </c>
      <c r="AT324" s="190" t="s">
        <v>144</v>
      </c>
      <c r="AU324" s="190" t="s">
        <v>81</v>
      </c>
      <c r="AY324" s="18" t="s">
        <v>142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8" t="s">
        <v>79</v>
      </c>
      <c r="BK324" s="191">
        <f>ROUND(I324*H324,2)</f>
        <v>0</v>
      </c>
      <c r="BL324" s="18" t="s">
        <v>149</v>
      </c>
      <c r="BM324" s="190" t="s">
        <v>776</v>
      </c>
    </row>
    <row r="325" spans="1:65" s="2" customFormat="1" ht="29.25">
      <c r="A325" s="35"/>
      <c r="B325" s="36"/>
      <c r="C325" s="37"/>
      <c r="D325" s="192" t="s">
        <v>151</v>
      </c>
      <c r="E325" s="37"/>
      <c r="F325" s="193" t="s">
        <v>777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151</v>
      </c>
      <c r="AU325" s="18" t="s">
        <v>81</v>
      </c>
    </row>
    <row r="326" spans="1:65" s="2" customFormat="1">
      <c r="A326" s="35"/>
      <c r="B326" s="36"/>
      <c r="C326" s="37"/>
      <c r="D326" s="197" t="s">
        <v>153</v>
      </c>
      <c r="E326" s="37"/>
      <c r="F326" s="198" t="s">
        <v>778</v>
      </c>
      <c r="G326" s="37"/>
      <c r="H326" s="37"/>
      <c r="I326" s="194"/>
      <c r="J326" s="37"/>
      <c r="K326" s="37"/>
      <c r="L326" s="40"/>
      <c r="M326" s="195"/>
      <c r="N326" s="19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153</v>
      </c>
      <c r="AU326" s="18" t="s">
        <v>81</v>
      </c>
    </row>
    <row r="327" spans="1:65" s="2" customFormat="1" ht="24.2" customHeight="1">
      <c r="A327" s="35"/>
      <c r="B327" s="36"/>
      <c r="C327" s="179" t="s">
        <v>779</v>
      </c>
      <c r="D327" s="179" t="s">
        <v>144</v>
      </c>
      <c r="E327" s="180" t="s">
        <v>780</v>
      </c>
      <c r="F327" s="181" t="s">
        <v>781</v>
      </c>
      <c r="G327" s="182" t="s">
        <v>204</v>
      </c>
      <c r="H327" s="183">
        <v>1</v>
      </c>
      <c r="I327" s="184"/>
      <c r="J327" s="185">
        <f>ROUND(I327*H327,2)</f>
        <v>0</v>
      </c>
      <c r="K327" s="181" t="s">
        <v>148</v>
      </c>
      <c r="L327" s="40"/>
      <c r="M327" s="186" t="s">
        <v>19</v>
      </c>
      <c r="N327" s="187" t="s">
        <v>43</v>
      </c>
      <c r="O327" s="65"/>
      <c r="P327" s="188">
        <f>O327*H327</f>
        <v>0</v>
      </c>
      <c r="Q327" s="188">
        <v>1.9400000000000001E-3</v>
      </c>
      <c r="R327" s="188">
        <f>Q327*H327</f>
        <v>1.9400000000000001E-3</v>
      </c>
      <c r="S327" s="188">
        <v>0</v>
      </c>
      <c r="T327" s="18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0" t="s">
        <v>149</v>
      </c>
      <c r="AT327" s="190" t="s">
        <v>144</v>
      </c>
      <c r="AU327" s="190" t="s">
        <v>81</v>
      </c>
      <c r="AY327" s="18" t="s">
        <v>142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8" t="s">
        <v>79</v>
      </c>
      <c r="BK327" s="191">
        <f>ROUND(I327*H327,2)</f>
        <v>0</v>
      </c>
      <c r="BL327" s="18" t="s">
        <v>149</v>
      </c>
      <c r="BM327" s="190" t="s">
        <v>782</v>
      </c>
    </row>
    <row r="328" spans="1:65" s="2" customFormat="1" ht="19.5">
      <c r="A328" s="35"/>
      <c r="B328" s="36"/>
      <c r="C328" s="37"/>
      <c r="D328" s="192" t="s">
        <v>151</v>
      </c>
      <c r="E328" s="37"/>
      <c r="F328" s="193" t="s">
        <v>783</v>
      </c>
      <c r="G328" s="37"/>
      <c r="H328" s="37"/>
      <c r="I328" s="194"/>
      <c r="J328" s="37"/>
      <c r="K328" s="37"/>
      <c r="L328" s="40"/>
      <c r="M328" s="195"/>
      <c r="N328" s="196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151</v>
      </c>
      <c r="AU328" s="18" t="s">
        <v>81</v>
      </c>
    </row>
    <row r="329" spans="1:65" s="2" customFormat="1">
      <c r="A329" s="35"/>
      <c r="B329" s="36"/>
      <c r="C329" s="37"/>
      <c r="D329" s="197" t="s">
        <v>153</v>
      </c>
      <c r="E329" s="37"/>
      <c r="F329" s="198" t="s">
        <v>784</v>
      </c>
      <c r="G329" s="37"/>
      <c r="H329" s="37"/>
      <c r="I329" s="194"/>
      <c r="J329" s="37"/>
      <c r="K329" s="37"/>
      <c r="L329" s="40"/>
      <c r="M329" s="195"/>
      <c r="N329" s="196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153</v>
      </c>
      <c r="AU329" s="18" t="s">
        <v>81</v>
      </c>
    </row>
    <row r="330" spans="1:65" s="2" customFormat="1" ht="24.2" customHeight="1">
      <c r="A330" s="35"/>
      <c r="B330" s="36"/>
      <c r="C330" s="179" t="s">
        <v>785</v>
      </c>
      <c r="D330" s="179" t="s">
        <v>144</v>
      </c>
      <c r="E330" s="180" t="s">
        <v>786</v>
      </c>
      <c r="F330" s="181" t="s">
        <v>787</v>
      </c>
      <c r="G330" s="182" t="s">
        <v>147</v>
      </c>
      <c r="H330" s="183">
        <v>0.6</v>
      </c>
      <c r="I330" s="184"/>
      <c r="J330" s="185">
        <f>ROUND(I330*H330,2)</f>
        <v>0</v>
      </c>
      <c r="K330" s="181" t="s">
        <v>148</v>
      </c>
      <c r="L330" s="40"/>
      <c r="M330" s="186" t="s">
        <v>19</v>
      </c>
      <c r="N330" s="187" t="s">
        <v>43</v>
      </c>
      <c r="O330" s="65"/>
      <c r="P330" s="188">
        <f>O330*H330</f>
        <v>0</v>
      </c>
      <c r="Q330" s="188">
        <v>0</v>
      </c>
      <c r="R330" s="188">
        <f>Q330*H330</f>
        <v>0</v>
      </c>
      <c r="S330" s="188">
        <v>0</v>
      </c>
      <c r="T330" s="18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0" t="s">
        <v>149</v>
      </c>
      <c r="AT330" s="190" t="s">
        <v>144</v>
      </c>
      <c r="AU330" s="190" t="s">
        <v>81</v>
      </c>
      <c r="AY330" s="18" t="s">
        <v>142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8" t="s">
        <v>79</v>
      </c>
      <c r="BK330" s="191">
        <f>ROUND(I330*H330,2)</f>
        <v>0</v>
      </c>
      <c r="BL330" s="18" t="s">
        <v>149</v>
      </c>
      <c r="BM330" s="190" t="s">
        <v>788</v>
      </c>
    </row>
    <row r="331" spans="1:65" s="2" customFormat="1" ht="19.5">
      <c r="A331" s="35"/>
      <c r="B331" s="36"/>
      <c r="C331" s="37"/>
      <c r="D331" s="192" t="s">
        <v>151</v>
      </c>
      <c r="E331" s="37"/>
      <c r="F331" s="193" t="s">
        <v>789</v>
      </c>
      <c r="G331" s="37"/>
      <c r="H331" s="37"/>
      <c r="I331" s="194"/>
      <c r="J331" s="37"/>
      <c r="K331" s="37"/>
      <c r="L331" s="40"/>
      <c r="M331" s="195"/>
      <c r="N331" s="196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151</v>
      </c>
      <c r="AU331" s="18" t="s">
        <v>81</v>
      </c>
    </row>
    <row r="332" spans="1:65" s="2" customFormat="1">
      <c r="A332" s="35"/>
      <c r="B332" s="36"/>
      <c r="C332" s="37"/>
      <c r="D332" s="197" t="s">
        <v>153</v>
      </c>
      <c r="E332" s="37"/>
      <c r="F332" s="198" t="s">
        <v>790</v>
      </c>
      <c r="G332" s="37"/>
      <c r="H332" s="37"/>
      <c r="I332" s="194"/>
      <c r="J332" s="37"/>
      <c r="K332" s="37"/>
      <c r="L332" s="40"/>
      <c r="M332" s="195"/>
      <c r="N332" s="196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153</v>
      </c>
      <c r="AU332" s="18" t="s">
        <v>81</v>
      </c>
    </row>
    <row r="333" spans="1:65" s="2" customFormat="1" ht="16.5" customHeight="1">
      <c r="A333" s="35"/>
      <c r="B333" s="36"/>
      <c r="C333" s="179" t="s">
        <v>791</v>
      </c>
      <c r="D333" s="179" t="s">
        <v>144</v>
      </c>
      <c r="E333" s="180" t="s">
        <v>792</v>
      </c>
      <c r="F333" s="181" t="s">
        <v>793</v>
      </c>
      <c r="G333" s="182" t="s">
        <v>373</v>
      </c>
      <c r="H333" s="183">
        <v>112.5</v>
      </c>
      <c r="I333" s="184"/>
      <c r="J333" s="185">
        <f>ROUND(I333*H333,2)</f>
        <v>0</v>
      </c>
      <c r="K333" s="181" t="s">
        <v>148</v>
      </c>
      <c r="L333" s="40"/>
      <c r="M333" s="186" t="s">
        <v>19</v>
      </c>
      <c r="N333" s="187" t="s">
        <v>43</v>
      </c>
      <c r="O333" s="65"/>
      <c r="P333" s="188">
        <f>O333*H333</f>
        <v>0</v>
      </c>
      <c r="Q333" s="188">
        <v>1.9000000000000001E-4</v>
      </c>
      <c r="R333" s="188">
        <f>Q333*H333</f>
        <v>2.1375000000000002E-2</v>
      </c>
      <c r="S333" s="188">
        <v>0</v>
      </c>
      <c r="T333" s="18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0" t="s">
        <v>149</v>
      </c>
      <c r="AT333" s="190" t="s">
        <v>144</v>
      </c>
      <c r="AU333" s="190" t="s">
        <v>81</v>
      </c>
      <c r="AY333" s="18" t="s">
        <v>142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8" t="s">
        <v>79</v>
      </c>
      <c r="BK333" s="191">
        <f>ROUND(I333*H333,2)</f>
        <v>0</v>
      </c>
      <c r="BL333" s="18" t="s">
        <v>149</v>
      </c>
      <c r="BM333" s="190" t="s">
        <v>794</v>
      </c>
    </row>
    <row r="334" spans="1:65" s="2" customFormat="1">
      <c r="A334" s="35"/>
      <c r="B334" s="36"/>
      <c r="C334" s="37"/>
      <c r="D334" s="192" t="s">
        <v>151</v>
      </c>
      <c r="E334" s="37"/>
      <c r="F334" s="193" t="s">
        <v>795</v>
      </c>
      <c r="G334" s="37"/>
      <c r="H334" s="37"/>
      <c r="I334" s="194"/>
      <c r="J334" s="37"/>
      <c r="K334" s="37"/>
      <c r="L334" s="40"/>
      <c r="M334" s="195"/>
      <c r="N334" s="196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151</v>
      </c>
      <c r="AU334" s="18" t="s">
        <v>81</v>
      </c>
    </row>
    <row r="335" spans="1:65" s="2" customFormat="1">
      <c r="A335" s="35"/>
      <c r="B335" s="36"/>
      <c r="C335" s="37"/>
      <c r="D335" s="197" t="s">
        <v>153</v>
      </c>
      <c r="E335" s="37"/>
      <c r="F335" s="198" t="s">
        <v>796</v>
      </c>
      <c r="G335" s="37"/>
      <c r="H335" s="37"/>
      <c r="I335" s="194"/>
      <c r="J335" s="37"/>
      <c r="K335" s="37"/>
      <c r="L335" s="40"/>
      <c r="M335" s="195"/>
      <c r="N335" s="196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153</v>
      </c>
      <c r="AU335" s="18" t="s">
        <v>81</v>
      </c>
    </row>
    <row r="336" spans="1:65" s="13" customFormat="1">
      <c r="B336" s="199"/>
      <c r="C336" s="200"/>
      <c r="D336" s="192" t="s">
        <v>155</v>
      </c>
      <c r="E336" s="201" t="s">
        <v>19</v>
      </c>
      <c r="F336" s="202" t="s">
        <v>797</v>
      </c>
      <c r="G336" s="200"/>
      <c r="H336" s="203">
        <v>112.5</v>
      </c>
      <c r="I336" s="204"/>
      <c r="J336" s="200"/>
      <c r="K336" s="200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155</v>
      </c>
      <c r="AU336" s="209" t="s">
        <v>81</v>
      </c>
      <c r="AV336" s="13" t="s">
        <v>81</v>
      </c>
      <c r="AW336" s="13" t="s">
        <v>34</v>
      </c>
      <c r="AX336" s="13" t="s">
        <v>79</v>
      </c>
      <c r="AY336" s="209" t="s">
        <v>142</v>
      </c>
    </row>
    <row r="337" spans="1:65" s="12" customFormat="1" ht="22.9" customHeight="1">
      <c r="B337" s="163"/>
      <c r="C337" s="164"/>
      <c r="D337" s="165" t="s">
        <v>71</v>
      </c>
      <c r="E337" s="177" t="s">
        <v>207</v>
      </c>
      <c r="F337" s="177" t="s">
        <v>288</v>
      </c>
      <c r="G337" s="164"/>
      <c r="H337" s="164"/>
      <c r="I337" s="167"/>
      <c r="J337" s="178">
        <f>BK337</f>
        <v>0</v>
      </c>
      <c r="K337" s="164"/>
      <c r="L337" s="169"/>
      <c r="M337" s="170"/>
      <c r="N337" s="171"/>
      <c r="O337" s="171"/>
      <c r="P337" s="172">
        <f>SUM(P338:P345)</f>
        <v>0</v>
      </c>
      <c r="Q337" s="171"/>
      <c r="R337" s="172">
        <f>SUM(R338:R345)</f>
        <v>0</v>
      </c>
      <c r="S337" s="171"/>
      <c r="T337" s="173">
        <f>SUM(T338:T345)</f>
        <v>1.4E-2</v>
      </c>
      <c r="AR337" s="174" t="s">
        <v>79</v>
      </c>
      <c r="AT337" s="175" t="s">
        <v>71</v>
      </c>
      <c r="AU337" s="175" t="s">
        <v>79</v>
      </c>
      <c r="AY337" s="174" t="s">
        <v>142</v>
      </c>
      <c r="BK337" s="176">
        <f>SUM(BK338:BK345)</f>
        <v>0</v>
      </c>
    </row>
    <row r="338" spans="1:65" s="2" customFormat="1" ht="24.2" customHeight="1">
      <c r="A338" s="35"/>
      <c r="B338" s="36"/>
      <c r="C338" s="179" t="s">
        <v>798</v>
      </c>
      <c r="D338" s="179" t="s">
        <v>144</v>
      </c>
      <c r="E338" s="180" t="s">
        <v>799</v>
      </c>
      <c r="F338" s="181" t="s">
        <v>800</v>
      </c>
      <c r="G338" s="182" t="s">
        <v>373</v>
      </c>
      <c r="H338" s="183">
        <v>17</v>
      </c>
      <c r="I338" s="184"/>
      <c r="J338" s="185">
        <f>ROUND(I338*H338,2)</f>
        <v>0</v>
      </c>
      <c r="K338" s="181" t="s">
        <v>148</v>
      </c>
      <c r="L338" s="40"/>
      <c r="M338" s="186" t="s">
        <v>19</v>
      </c>
      <c r="N338" s="187" t="s">
        <v>43</v>
      </c>
      <c r="O338" s="65"/>
      <c r="P338" s="188">
        <f>O338*H338</f>
        <v>0</v>
      </c>
      <c r="Q338" s="188">
        <v>0</v>
      </c>
      <c r="R338" s="188">
        <f>Q338*H338</f>
        <v>0</v>
      </c>
      <c r="S338" s="188">
        <v>0</v>
      </c>
      <c r="T338" s="18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0" t="s">
        <v>149</v>
      </c>
      <c r="AT338" s="190" t="s">
        <v>144</v>
      </c>
      <c r="AU338" s="190" t="s">
        <v>81</v>
      </c>
      <c r="AY338" s="18" t="s">
        <v>142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8" t="s">
        <v>79</v>
      </c>
      <c r="BK338" s="191">
        <f>ROUND(I338*H338,2)</f>
        <v>0</v>
      </c>
      <c r="BL338" s="18" t="s">
        <v>149</v>
      </c>
      <c r="BM338" s="190" t="s">
        <v>801</v>
      </c>
    </row>
    <row r="339" spans="1:65" s="2" customFormat="1" ht="19.5">
      <c r="A339" s="35"/>
      <c r="B339" s="36"/>
      <c r="C339" s="37"/>
      <c r="D339" s="192" t="s">
        <v>151</v>
      </c>
      <c r="E339" s="37"/>
      <c r="F339" s="193" t="s">
        <v>802</v>
      </c>
      <c r="G339" s="37"/>
      <c r="H339" s="37"/>
      <c r="I339" s="194"/>
      <c r="J339" s="37"/>
      <c r="K339" s="37"/>
      <c r="L339" s="40"/>
      <c r="M339" s="195"/>
      <c r="N339" s="196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151</v>
      </c>
      <c r="AU339" s="18" t="s">
        <v>81</v>
      </c>
    </row>
    <row r="340" spans="1:65" s="2" customFormat="1">
      <c r="A340" s="35"/>
      <c r="B340" s="36"/>
      <c r="C340" s="37"/>
      <c r="D340" s="197" t="s">
        <v>153</v>
      </c>
      <c r="E340" s="37"/>
      <c r="F340" s="198" t="s">
        <v>803</v>
      </c>
      <c r="G340" s="37"/>
      <c r="H340" s="37"/>
      <c r="I340" s="194"/>
      <c r="J340" s="37"/>
      <c r="K340" s="37"/>
      <c r="L340" s="40"/>
      <c r="M340" s="195"/>
      <c r="N340" s="196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153</v>
      </c>
      <c r="AU340" s="18" t="s">
        <v>81</v>
      </c>
    </row>
    <row r="341" spans="1:65" s="13" customFormat="1">
      <c r="B341" s="199"/>
      <c r="C341" s="200"/>
      <c r="D341" s="192" t="s">
        <v>155</v>
      </c>
      <c r="E341" s="201" t="s">
        <v>19</v>
      </c>
      <c r="F341" s="202" t="s">
        <v>804</v>
      </c>
      <c r="G341" s="200"/>
      <c r="H341" s="203">
        <v>17</v>
      </c>
      <c r="I341" s="204"/>
      <c r="J341" s="200"/>
      <c r="K341" s="200"/>
      <c r="L341" s="205"/>
      <c r="M341" s="206"/>
      <c r="N341" s="207"/>
      <c r="O341" s="207"/>
      <c r="P341" s="207"/>
      <c r="Q341" s="207"/>
      <c r="R341" s="207"/>
      <c r="S341" s="207"/>
      <c r="T341" s="208"/>
      <c r="AT341" s="209" t="s">
        <v>155</v>
      </c>
      <c r="AU341" s="209" t="s">
        <v>81</v>
      </c>
      <c r="AV341" s="13" t="s">
        <v>81</v>
      </c>
      <c r="AW341" s="13" t="s">
        <v>34</v>
      </c>
      <c r="AX341" s="13" t="s">
        <v>79</v>
      </c>
      <c r="AY341" s="209" t="s">
        <v>142</v>
      </c>
    </row>
    <row r="342" spans="1:65" s="2" customFormat="1" ht="37.9" customHeight="1">
      <c r="A342" s="35"/>
      <c r="B342" s="36"/>
      <c r="C342" s="179" t="s">
        <v>805</v>
      </c>
      <c r="D342" s="179" t="s">
        <v>144</v>
      </c>
      <c r="E342" s="180" t="s">
        <v>806</v>
      </c>
      <c r="F342" s="181" t="s">
        <v>807</v>
      </c>
      <c r="G342" s="182" t="s">
        <v>204</v>
      </c>
      <c r="H342" s="183">
        <v>1</v>
      </c>
      <c r="I342" s="184"/>
      <c r="J342" s="185">
        <f>ROUND(I342*H342,2)</f>
        <v>0</v>
      </c>
      <c r="K342" s="181" t="s">
        <v>19</v>
      </c>
      <c r="L342" s="40"/>
      <c r="M342" s="186" t="s">
        <v>19</v>
      </c>
      <c r="N342" s="187" t="s">
        <v>43</v>
      </c>
      <c r="O342" s="65"/>
      <c r="P342" s="188">
        <f>O342*H342</f>
        <v>0</v>
      </c>
      <c r="Q342" s="188">
        <v>0</v>
      </c>
      <c r="R342" s="188">
        <f>Q342*H342</f>
        <v>0</v>
      </c>
      <c r="S342" s="188">
        <v>7.0000000000000001E-3</v>
      </c>
      <c r="T342" s="189">
        <f>S342*H342</f>
        <v>7.0000000000000001E-3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0" t="s">
        <v>149</v>
      </c>
      <c r="AT342" s="190" t="s">
        <v>144</v>
      </c>
      <c r="AU342" s="190" t="s">
        <v>81</v>
      </c>
      <c r="AY342" s="18" t="s">
        <v>142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8" t="s">
        <v>79</v>
      </c>
      <c r="BK342" s="191">
        <f>ROUND(I342*H342,2)</f>
        <v>0</v>
      </c>
      <c r="BL342" s="18" t="s">
        <v>149</v>
      </c>
      <c r="BM342" s="190" t="s">
        <v>808</v>
      </c>
    </row>
    <row r="343" spans="1:65" s="2" customFormat="1" ht="19.5">
      <c r="A343" s="35"/>
      <c r="B343" s="36"/>
      <c r="C343" s="37"/>
      <c r="D343" s="192" t="s">
        <v>151</v>
      </c>
      <c r="E343" s="37"/>
      <c r="F343" s="193" t="s">
        <v>807</v>
      </c>
      <c r="G343" s="37"/>
      <c r="H343" s="37"/>
      <c r="I343" s="194"/>
      <c r="J343" s="37"/>
      <c r="K343" s="37"/>
      <c r="L343" s="40"/>
      <c r="M343" s="195"/>
      <c r="N343" s="196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151</v>
      </c>
      <c r="AU343" s="18" t="s">
        <v>81</v>
      </c>
    </row>
    <row r="344" spans="1:65" s="2" customFormat="1" ht="37.9" customHeight="1">
      <c r="A344" s="35"/>
      <c r="B344" s="36"/>
      <c r="C344" s="179" t="s">
        <v>809</v>
      </c>
      <c r="D344" s="179" t="s">
        <v>144</v>
      </c>
      <c r="E344" s="180" t="s">
        <v>810</v>
      </c>
      <c r="F344" s="181" t="s">
        <v>807</v>
      </c>
      <c r="G344" s="182" t="s">
        <v>210</v>
      </c>
      <c r="H344" s="183">
        <v>1</v>
      </c>
      <c r="I344" s="184"/>
      <c r="J344" s="185">
        <f>ROUND(I344*H344,2)</f>
        <v>0</v>
      </c>
      <c r="K344" s="181" t="s">
        <v>19</v>
      </c>
      <c r="L344" s="40"/>
      <c r="M344" s="186" t="s">
        <v>19</v>
      </c>
      <c r="N344" s="187" t="s">
        <v>43</v>
      </c>
      <c r="O344" s="65"/>
      <c r="P344" s="188">
        <f>O344*H344</f>
        <v>0</v>
      </c>
      <c r="Q344" s="188">
        <v>0</v>
      </c>
      <c r="R344" s="188">
        <f>Q344*H344</f>
        <v>0</v>
      </c>
      <c r="S344" s="188">
        <v>7.0000000000000001E-3</v>
      </c>
      <c r="T344" s="189">
        <f>S344*H344</f>
        <v>7.0000000000000001E-3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0" t="s">
        <v>149</v>
      </c>
      <c r="AT344" s="190" t="s">
        <v>144</v>
      </c>
      <c r="AU344" s="190" t="s">
        <v>81</v>
      </c>
      <c r="AY344" s="18" t="s">
        <v>142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8" t="s">
        <v>79</v>
      </c>
      <c r="BK344" s="191">
        <f>ROUND(I344*H344,2)</f>
        <v>0</v>
      </c>
      <c r="BL344" s="18" t="s">
        <v>149</v>
      </c>
      <c r="BM344" s="190" t="s">
        <v>811</v>
      </c>
    </row>
    <row r="345" spans="1:65" s="2" customFormat="1" ht="19.5">
      <c r="A345" s="35"/>
      <c r="B345" s="36"/>
      <c r="C345" s="37"/>
      <c r="D345" s="192" t="s">
        <v>151</v>
      </c>
      <c r="E345" s="37"/>
      <c r="F345" s="193" t="s">
        <v>812</v>
      </c>
      <c r="G345" s="37"/>
      <c r="H345" s="37"/>
      <c r="I345" s="194"/>
      <c r="J345" s="37"/>
      <c r="K345" s="37"/>
      <c r="L345" s="40"/>
      <c r="M345" s="195"/>
      <c r="N345" s="196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151</v>
      </c>
      <c r="AU345" s="18" t="s">
        <v>81</v>
      </c>
    </row>
    <row r="346" spans="1:65" s="12" customFormat="1" ht="22.9" customHeight="1">
      <c r="B346" s="163"/>
      <c r="C346" s="164"/>
      <c r="D346" s="165" t="s">
        <v>71</v>
      </c>
      <c r="E346" s="177" t="s">
        <v>379</v>
      </c>
      <c r="F346" s="177" t="s">
        <v>380</v>
      </c>
      <c r="G346" s="164"/>
      <c r="H346" s="164"/>
      <c r="I346" s="167"/>
      <c r="J346" s="178">
        <f>BK346</f>
        <v>0</v>
      </c>
      <c r="K346" s="164"/>
      <c r="L346" s="169"/>
      <c r="M346" s="170"/>
      <c r="N346" s="171"/>
      <c r="O346" s="171"/>
      <c r="P346" s="172">
        <f>SUM(P347:P367)</f>
        <v>0</v>
      </c>
      <c r="Q346" s="171"/>
      <c r="R346" s="172">
        <f>SUM(R347:R367)</f>
        <v>0</v>
      </c>
      <c r="S346" s="171"/>
      <c r="T346" s="173">
        <f>SUM(T347:T367)</f>
        <v>0</v>
      </c>
      <c r="AR346" s="174" t="s">
        <v>79</v>
      </c>
      <c r="AT346" s="175" t="s">
        <v>71</v>
      </c>
      <c r="AU346" s="175" t="s">
        <v>79</v>
      </c>
      <c r="AY346" s="174" t="s">
        <v>142</v>
      </c>
      <c r="BK346" s="176">
        <f>SUM(BK347:BK367)</f>
        <v>0</v>
      </c>
    </row>
    <row r="347" spans="1:65" s="2" customFormat="1" ht="21.75" customHeight="1">
      <c r="A347" s="35"/>
      <c r="B347" s="36"/>
      <c r="C347" s="179" t="s">
        <v>813</v>
      </c>
      <c r="D347" s="179" t="s">
        <v>144</v>
      </c>
      <c r="E347" s="180" t="s">
        <v>814</v>
      </c>
      <c r="F347" s="181" t="s">
        <v>815</v>
      </c>
      <c r="G347" s="182" t="s">
        <v>194</v>
      </c>
      <c r="H347" s="183">
        <v>0.438</v>
      </c>
      <c r="I347" s="184"/>
      <c r="J347" s="185">
        <f>ROUND(I347*H347,2)</f>
        <v>0</v>
      </c>
      <c r="K347" s="181" t="s">
        <v>148</v>
      </c>
      <c r="L347" s="40"/>
      <c r="M347" s="186" t="s">
        <v>19</v>
      </c>
      <c r="N347" s="187" t="s">
        <v>43</v>
      </c>
      <c r="O347" s="65"/>
      <c r="P347" s="188">
        <f>O347*H347</f>
        <v>0</v>
      </c>
      <c r="Q347" s="188">
        <v>0</v>
      </c>
      <c r="R347" s="188">
        <f>Q347*H347</f>
        <v>0</v>
      </c>
      <c r="S347" s="188">
        <v>0</v>
      </c>
      <c r="T347" s="18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0" t="s">
        <v>149</v>
      </c>
      <c r="AT347" s="190" t="s">
        <v>144</v>
      </c>
      <c r="AU347" s="190" t="s">
        <v>81</v>
      </c>
      <c r="AY347" s="18" t="s">
        <v>142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8" t="s">
        <v>79</v>
      </c>
      <c r="BK347" s="191">
        <f>ROUND(I347*H347,2)</f>
        <v>0</v>
      </c>
      <c r="BL347" s="18" t="s">
        <v>149</v>
      </c>
      <c r="BM347" s="190" t="s">
        <v>816</v>
      </c>
    </row>
    <row r="348" spans="1:65" s="2" customFormat="1" ht="19.5">
      <c r="A348" s="35"/>
      <c r="B348" s="36"/>
      <c r="C348" s="37"/>
      <c r="D348" s="192" t="s">
        <v>151</v>
      </c>
      <c r="E348" s="37"/>
      <c r="F348" s="193" t="s">
        <v>817</v>
      </c>
      <c r="G348" s="37"/>
      <c r="H348" s="37"/>
      <c r="I348" s="194"/>
      <c r="J348" s="37"/>
      <c r="K348" s="37"/>
      <c r="L348" s="40"/>
      <c r="M348" s="195"/>
      <c r="N348" s="196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151</v>
      </c>
      <c r="AU348" s="18" t="s">
        <v>81</v>
      </c>
    </row>
    <row r="349" spans="1:65" s="2" customFormat="1">
      <c r="A349" s="35"/>
      <c r="B349" s="36"/>
      <c r="C349" s="37"/>
      <c r="D349" s="197" t="s">
        <v>153</v>
      </c>
      <c r="E349" s="37"/>
      <c r="F349" s="198" t="s">
        <v>818</v>
      </c>
      <c r="G349" s="37"/>
      <c r="H349" s="37"/>
      <c r="I349" s="194"/>
      <c r="J349" s="37"/>
      <c r="K349" s="37"/>
      <c r="L349" s="40"/>
      <c r="M349" s="195"/>
      <c r="N349" s="196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153</v>
      </c>
      <c r="AU349" s="18" t="s">
        <v>81</v>
      </c>
    </row>
    <row r="350" spans="1:65" s="2" customFormat="1" ht="24.2" customHeight="1">
      <c r="A350" s="35"/>
      <c r="B350" s="36"/>
      <c r="C350" s="179" t="s">
        <v>819</v>
      </c>
      <c r="D350" s="179" t="s">
        <v>144</v>
      </c>
      <c r="E350" s="180" t="s">
        <v>820</v>
      </c>
      <c r="F350" s="181" t="s">
        <v>821</v>
      </c>
      <c r="G350" s="182" t="s">
        <v>194</v>
      </c>
      <c r="H350" s="183">
        <v>2.34</v>
      </c>
      <c r="I350" s="184"/>
      <c r="J350" s="185">
        <f>ROUND(I350*H350,2)</f>
        <v>0</v>
      </c>
      <c r="K350" s="181" t="s">
        <v>148</v>
      </c>
      <c r="L350" s="40"/>
      <c r="M350" s="186" t="s">
        <v>19</v>
      </c>
      <c r="N350" s="187" t="s">
        <v>43</v>
      </c>
      <c r="O350" s="65"/>
      <c r="P350" s="188">
        <f>O350*H350</f>
        <v>0</v>
      </c>
      <c r="Q350" s="188">
        <v>0</v>
      </c>
      <c r="R350" s="188">
        <f>Q350*H350</f>
        <v>0</v>
      </c>
      <c r="S350" s="188">
        <v>0</v>
      </c>
      <c r="T350" s="189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0" t="s">
        <v>149</v>
      </c>
      <c r="AT350" s="190" t="s">
        <v>144</v>
      </c>
      <c r="AU350" s="190" t="s">
        <v>81</v>
      </c>
      <c r="AY350" s="18" t="s">
        <v>142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8" t="s">
        <v>79</v>
      </c>
      <c r="BK350" s="191">
        <f>ROUND(I350*H350,2)</f>
        <v>0</v>
      </c>
      <c r="BL350" s="18" t="s">
        <v>149</v>
      </c>
      <c r="BM350" s="190" t="s">
        <v>822</v>
      </c>
    </row>
    <row r="351" spans="1:65" s="2" customFormat="1" ht="29.25">
      <c r="A351" s="35"/>
      <c r="B351" s="36"/>
      <c r="C351" s="37"/>
      <c r="D351" s="192" t="s">
        <v>151</v>
      </c>
      <c r="E351" s="37"/>
      <c r="F351" s="193" t="s">
        <v>823</v>
      </c>
      <c r="G351" s="37"/>
      <c r="H351" s="37"/>
      <c r="I351" s="194"/>
      <c r="J351" s="37"/>
      <c r="K351" s="37"/>
      <c r="L351" s="40"/>
      <c r="M351" s="195"/>
      <c r="N351" s="196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151</v>
      </c>
      <c r="AU351" s="18" t="s">
        <v>81</v>
      </c>
    </row>
    <row r="352" spans="1:65" s="2" customFormat="1">
      <c r="A352" s="35"/>
      <c r="B352" s="36"/>
      <c r="C352" s="37"/>
      <c r="D352" s="197" t="s">
        <v>153</v>
      </c>
      <c r="E352" s="37"/>
      <c r="F352" s="198" t="s">
        <v>824</v>
      </c>
      <c r="G352" s="37"/>
      <c r="H352" s="37"/>
      <c r="I352" s="194"/>
      <c r="J352" s="37"/>
      <c r="K352" s="37"/>
      <c r="L352" s="40"/>
      <c r="M352" s="195"/>
      <c r="N352" s="196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153</v>
      </c>
      <c r="AU352" s="18" t="s">
        <v>81</v>
      </c>
    </row>
    <row r="353" spans="1:65" s="13" customFormat="1">
      <c r="B353" s="199"/>
      <c r="C353" s="200"/>
      <c r="D353" s="192" t="s">
        <v>155</v>
      </c>
      <c r="E353" s="201" t="s">
        <v>19</v>
      </c>
      <c r="F353" s="202" t="s">
        <v>825</v>
      </c>
      <c r="G353" s="200"/>
      <c r="H353" s="203">
        <v>2.34</v>
      </c>
      <c r="I353" s="204"/>
      <c r="J353" s="200"/>
      <c r="K353" s="200"/>
      <c r="L353" s="205"/>
      <c r="M353" s="206"/>
      <c r="N353" s="207"/>
      <c r="O353" s="207"/>
      <c r="P353" s="207"/>
      <c r="Q353" s="207"/>
      <c r="R353" s="207"/>
      <c r="S353" s="207"/>
      <c r="T353" s="208"/>
      <c r="AT353" s="209" t="s">
        <v>155</v>
      </c>
      <c r="AU353" s="209" t="s">
        <v>81</v>
      </c>
      <c r="AV353" s="13" t="s">
        <v>81</v>
      </c>
      <c r="AW353" s="13" t="s">
        <v>34</v>
      </c>
      <c r="AX353" s="13" t="s">
        <v>79</v>
      </c>
      <c r="AY353" s="209" t="s">
        <v>142</v>
      </c>
    </row>
    <row r="354" spans="1:65" s="2" customFormat="1" ht="16.5" customHeight="1">
      <c r="A354" s="35"/>
      <c r="B354" s="36"/>
      <c r="C354" s="179" t="s">
        <v>826</v>
      </c>
      <c r="D354" s="179" t="s">
        <v>144</v>
      </c>
      <c r="E354" s="180" t="s">
        <v>827</v>
      </c>
      <c r="F354" s="181" t="s">
        <v>828</v>
      </c>
      <c r="G354" s="182" t="s">
        <v>194</v>
      </c>
      <c r="H354" s="183">
        <v>2.6859999999999999</v>
      </c>
      <c r="I354" s="184"/>
      <c r="J354" s="185">
        <f>ROUND(I354*H354,2)</f>
        <v>0</v>
      </c>
      <c r="K354" s="181" t="s">
        <v>148</v>
      </c>
      <c r="L354" s="40"/>
      <c r="M354" s="186" t="s">
        <v>19</v>
      </c>
      <c r="N354" s="187" t="s">
        <v>43</v>
      </c>
      <c r="O354" s="65"/>
      <c r="P354" s="188">
        <f>O354*H354</f>
        <v>0</v>
      </c>
      <c r="Q354" s="188">
        <v>0</v>
      </c>
      <c r="R354" s="188">
        <f>Q354*H354</f>
        <v>0</v>
      </c>
      <c r="S354" s="188">
        <v>0</v>
      </c>
      <c r="T354" s="18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0" t="s">
        <v>149</v>
      </c>
      <c r="AT354" s="190" t="s">
        <v>144</v>
      </c>
      <c r="AU354" s="190" t="s">
        <v>81</v>
      </c>
      <c r="AY354" s="18" t="s">
        <v>142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8" t="s">
        <v>79</v>
      </c>
      <c r="BK354" s="191">
        <f>ROUND(I354*H354,2)</f>
        <v>0</v>
      </c>
      <c r="BL354" s="18" t="s">
        <v>149</v>
      </c>
      <c r="BM354" s="190" t="s">
        <v>829</v>
      </c>
    </row>
    <row r="355" spans="1:65" s="2" customFormat="1" ht="19.5">
      <c r="A355" s="35"/>
      <c r="B355" s="36"/>
      <c r="C355" s="37"/>
      <c r="D355" s="192" t="s">
        <v>151</v>
      </c>
      <c r="E355" s="37"/>
      <c r="F355" s="193" t="s">
        <v>830</v>
      </c>
      <c r="G355" s="37"/>
      <c r="H355" s="37"/>
      <c r="I355" s="194"/>
      <c r="J355" s="37"/>
      <c r="K355" s="37"/>
      <c r="L355" s="40"/>
      <c r="M355" s="195"/>
      <c r="N355" s="196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151</v>
      </c>
      <c r="AU355" s="18" t="s">
        <v>81</v>
      </c>
    </row>
    <row r="356" spans="1:65" s="2" customFormat="1">
      <c r="A356" s="35"/>
      <c r="B356" s="36"/>
      <c r="C356" s="37"/>
      <c r="D356" s="197" t="s">
        <v>153</v>
      </c>
      <c r="E356" s="37"/>
      <c r="F356" s="198" t="s">
        <v>831</v>
      </c>
      <c r="G356" s="37"/>
      <c r="H356" s="37"/>
      <c r="I356" s="194"/>
      <c r="J356" s="37"/>
      <c r="K356" s="37"/>
      <c r="L356" s="40"/>
      <c r="M356" s="195"/>
      <c r="N356" s="196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153</v>
      </c>
      <c r="AU356" s="18" t="s">
        <v>81</v>
      </c>
    </row>
    <row r="357" spans="1:65" s="13" customFormat="1">
      <c r="B357" s="199"/>
      <c r="C357" s="200"/>
      <c r="D357" s="192" t="s">
        <v>155</v>
      </c>
      <c r="E357" s="201" t="s">
        <v>19</v>
      </c>
      <c r="F357" s="202" t="s">
        <v>832</v>
      </c>
      <c r="G357" s="200"/>
      <c r="H357" s="203">
        <v>2.6859999999999999</v>
      </c>
      <c r="I357" s="204"/>
      <c r="J357" s="200"/>
      <c r="K357" s="200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155</v>
      </c>
      <c r="AU357" s="209" t="s">
        <v>81</v>
      </c>
      <c r="AV357" s="13" t="s">
        <v>81</v>
      </c>
      <c r="AW357" s="13" t="s">
        <v>34</v>
      </c>
      <c r="AX357" s="13" t="s">
        <v>79</v>
      </c>
      <c r="AY357" s="209" t="s">
        <v>142</v>
      </c>
    </row>
    <row r="358" spans="1:65" s="2" customFormat="1" ht="24.2" customHeight="1">
      <c r="A358" s="35"/>
      <c r="B358" s="36"/>
      <c r="C358" s="179" t="s">
        <v>833</v>
      </c>
      <c r="D358" s="179" t="s">
        <v>144</v>
      </c>
      <c r="E358" s="180" t="s">
        <v>834</v>
      </c>
      <c r="F358" s="181" t="s">
        <v>835</v>
      </c>
      <c r="G358" s="182" t="s">
        <v>194</v>
      </c>
      <c r="H358" s="183">
        <v>13.43</v>
      </c>
      <c r="I358" s="184"/>
      <c r="J358" s="185">
        <f>ROUND(I358*H358,2)</f>
        <v>0</v>
      </c>
      <c r="K358" s="181" t="s">
        <v>148</v>
      </c>
      <c r="L358" s="40"/>
      <c r="M358" s="186" t="s">
        <v>19</v>
      </c>
      <c r="N358" s="187" t="s">
        <v>43</v>
      </c>
      <c r="O358" s="65"/>
      <c r="P358" s="188">
        <f>O358*H358</f>
        <v>0</v>
      </c>
      <c r="Q358" s="188">
        <v>0</v>
      </c>
      <c r="R358" s="188">
        <f>Q358*H358</f>
        <v>0</v>
      </c>
      <c r="S358" s="188">
        <v>0</v>
      </c>
      <c r="T358" s="18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0" t="s">
        <v>149</v>
      </c>
      <c r="AT358" s="190" t="s">
        <v>144</v>
      </c>
      <c r="AU358" s="190" t="s">
        <v>81</v>
      </c>
      <c r="AY358" s="18" t="s">
        <v>142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8" t="s">
        <v>79</v>
      </c>
      <c r="BK358" s="191">
        <f>ROUND(I358*H358,2)</f>
        <v>0</v>
      </c>
      <c r="BL358" s="18" t="s">
        <v>149</v>
      </c>
      <c r="BM358" s="190" t="s">
        <v>836</v>
      </c>
    </row>
    <row r="359" spans="1:65" s="2" customFormat="1" ht="29.25">
      <c r="A359" s="35"/>
      <c r="B359" s="36"/>
      <c r="C359" s="37"/>
      <c r="D359" s="192" t="s">
        <v>151</v>
      </c>
      <c r="E359" s="37"/>
      <c r="F359" s="193" t="s">
        <v>837</v>
      </c>
      <c r="G359" s="37"/>
      <c r="H359" s="37"/>
      <c r="I359" s="194"/>
      <c r="J359" s="37"/>
      <c r="K359" s="37"/>
      <c r="L359" s="40"/>
      <c r="M359" s="195"/>
      <c r="N359" s="196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151</v>
      </c>
      <c r="AU359" s="18" t="s">
        <v>81</v>
      </c>
    </row>
    <row r="360" spans="1:65" s="2" customFormat="1">
      <c r="A360" s="35"/>
      <c r="B360" s="36"/>
      <c r="C360" s="37"/>
      <c r="D360" s="197" t="s">
        <v>153</v>
      </c>
      <c r="E360" s="37"/>
      <c r="F360" s="198" t="s">
        <v>838</v>
      </c>
      <c r="G360" s="37"/>
      <c r="H360" s="37"/>
      <c r="I360" s="194"/>
      <c r="J360" s="37"/>
      <c r="K360" s="37"/>
      <c r="L360" s="40"/>
      <c r="M360" s="195"/>
      <c r="N360" s="196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153</v>
      </c>
      <c r="AU360" s="18" t="s">
        <v>81</v>
      </c>
    </row>
    <row r="361" spans="1:65" s="13" customFormat="1">
      <c r="B361" s="199"/>
      <c r="C361" s="200"/>
      <c r="D361" s="192" t="s">
        <v>155</v>
      </c>
      <c r="E361" s="201" t="s">
        <v>19</v>
      </c>
      <c r="F361" s="202" t="s">
        <v>839</v>
      </c>
      <c r="G361" s="200"/>
      <c r="H361" s="203">
        <v>13.43</v>
      </c>
      <c r="I361" s="204"/>
      <c r="J361" s="200"/>
      <c r="K361" s="200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155</v>
      </c>
      <c r="AU361" s="209" t="s">
        <v>81</v>
      </c>
      <c r="AV361" s="13" t="s">
        <v>81</v>
      </c>
      <c r="AW361" s="13" t="s">
        <v>34</v>
      </c>
      <c r="AX361" s="13" t="s">
        <v>79</v>
      </c>
      <c r="AY361" s="209" t="s">
        <v>142</v>
      </c>
    </row>
    <row r="362" spans="1:65" s="2" customFormat="1" ht="33" customHeight="1">
      <c r="A362" s="35"/>
      <c r="B362" s="36"/>
      <c r="C362" s="179" t="s">
        <v>840</v>
      </c>
      <c r="D362" s="179" t="s">
        <v>144</v>
      </c>
      <c r="E362" s="180" t="s">
        <v>841</v>
      </c>
      <c r="F362" s="181" t="s">
        <v>842</v>
      </c>
      <c r="G362" s="182" t="s">
        <v>194</v>
      </c>
      <c r="H362" s="183">
        <v>2.6859999999999999</v>
      </c>
      <c r="I362" s="184"/>
      <c r="J362" s="185">
        <f>ROUND(I362*H362,2)</f>
        <v>0</v>
      </c>
      <c r="K362" s="181" t="s">
        <v>148</v>
      </c>
      <c r="L362" s="40"/>
      <c r="M362" s="186" t="s">
        <v>19</v>
      </c>
      <c r="N362" s="187" t="s">
        <v>43</v>
      </c>
      <c r="O362" s="65"/>
      <c r="P362" s="188">
        <f>O362*H362</f>
        <v>0</v>
      </c>
      <c r="Q362" s="188">
        <v>0</v>
      </c>
      <c r="R362" s="188">
        <f>Q362*H362</f>
        <v>0</v>
      </c>
      <c r="S362" s="188">
        <v>0</v>
      </c>
      <c r="T362" s="18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0" t="s">
        <v>149</v>
      </c>
      <c r="AT362" s="190" t="s">
        <v>144</v>
      </c>
      <c r="AU362" s="190" t="s">
        <v>81</v>
      </c>
      <c r="AY362" s="18" t="s">
        <v>142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8" t="s">
        <v>79</v>
      </c>
      <c r="BK362" s="191">
        <f>ROUND(I362*H362,2)</f>
        <v>0</v>
      </c>
      <c r="BL362" s="18" t="s">
        <v>149</v>
      </c>
      <c r="BM362" s="190" t="s">
        <v>843</v>
      </c>
    </row>
    <row r="363" spans="1:65" s="2" customFormat="1" ht="29.25">
      <c r="A363" s="35"/>
      <c r="B363" s="36"/>
      <c r="C363" s="37"/>
      <c r="D363" s="192" t="s">
        <v>151</v>
      </c>
      <c r="E363" s="37"/>
      <c r="F363" s="193" t="s">
        <v>844</v>
      </c>
      <c r="G363" s="37"/>
      <c r="H363" s="37"/>
      <c r="I363" s="194"/>
      <c r="J363" s="37"/>
      <c r="K363" s="37"/>
      <c r="L363" s="40"/>
      <c r="M363" s="195"/>
      <c r="N363" s="196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151</v>
      </c>
      <c r="AU363" s="18" t="s">
        <v>81</v>
      </c>
    </row>
    <row r="364" spans="1:65" s="2" customFormat="1">
      <c r="A364" s="35"/>
      <c r="B364" s="36"/>
      <c r="C364" s="37"/>
      <c r="D364" s="197" t="s">
        <v>153</v>
      </c>
      <c r="E364" s="37"/>
      <c r="F364" s="198" t="s">
        <v>845</v>
      </c>
      <c r="G364" s="37"/>
      <c r="H364" s="37"/>
      <c r="I364" s="194"/>
      <c r="J364" s="37"/>
      <c r="K364" s="37"/>
      <c r="L364" s="40"/>
      <c r="M364" s="195"/>
      <c r="N364" s="196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153</v>
      </c>
      <c r="AU364" s="18" t="s">
        <v>81</v>
      </c>
    </row>
    <row r="365" spans="1:65" s="2" customFormat="1" ht="24.2" customHeight="1">
      <c r="A365" s="35"/>
      <c r="B365" s="36"/>
      <c r="C365" s="179" t="s">
        <v>846</v>
      </c>
      <c r="D365" s="179" t="s">
        <v>144</v>
      </c>
      <c r="E365" s="180" t="s">
        <v>847</v>
      </c>
      <c r="F365" s="181" t="s">
        <v>604</v>
      </c>
      <c r="G365" s="182" t="s">
        <v>194</v>
      </c>
      <c r="H365" s="183">
        <v>0.438</v>
      </c>
      <c r="I365" s="184"/>
      <c r="J365" s="185">
        <f>ROUND(I365*H365,2)</f>
        <v>0</v>
      </c>
      <c r="K365" s="181" t="s">
        <v>148</v>
      </c>
      <c r="L365" s="40"/>
      <c r="M365" s="186" t="s">
        <v>19</v>
      </c>
      <c r="N365" s="187" t="s">
        <v>43</v>
      </c>
      <c r="O365" s="65"/>
      <c r="P365" s="188">
        <f>O365*H365</f>
        <v>0</v>
      </c>
      <c r="Q365" s="188">
        <v>0</v>
      </c>
      <c r="R365" s="188">
        <f>Q365*H365</f>
        <v>0</v>
      </c>
      <c r="S365" s="188">
        <v>0</v>
      </c>
      <c r="T365" s="18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0" t="s">
        <v>149</v>
      </c>
      <c r="AT365" s="190" t="s">
        <v>144</v>
      </c>
      <c r="AU365" s="190" t="s">
        <v>81</v>
      </c>
      <c r="AY365" s="18" t="s">
        <v>142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8" t="s">
        <v>79</v>
      </c>
      <c r="BK365" s="191">
        <f>ROUND(I365*H365,2)</f>
        <v>0</v>
      </c>
      <c r="BL365" s="18" t="s">
        <v>149</v>
      </c>
      <c r="BM365" s="190" t="s">
        <v>848</v>
      </c>
    </row>
    <row r="366" spans="1:65" s="2" customFormat="1" ht="29.25">
      <c r="A366" s="35"/>
      <c r="B366" s="36"/>
      <c r="C366" s="37"/>
      <c r="D366" s="192" t="s">
        <v>151</v>
      </c>
      <c r="E366" s="37"/>
      <c r="F366" s="193" t="s">
        <v>606</v>
      </c>
      <c r="G366" s="37"/>
      <c r="H366" s="37"/>
      <c r="I366" s="194"/>
      <c r="J366" s="37"/>
      <c r="K366" s="37"/>
      <c r="L366" s="40"/>
      <c r="M366" s="195"/>
      <c r="N366" s="196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151</v>
      </c>
      <c r="AU366" s="18" t="s">
        <v>81</v>
      </c>
    </row>
    <row r="367" spans="1:65" s="2" customFormat="1">
      <c r="A367" s="35"/>
      <c r="B367" s="36"/>
      <c r="C367" s="37"/>
      <c r="D367" s="197" t="s">
        <v>153</v>
      </c>
      <c r="E367" s="37"/>
      <c r="F367" s="198" t="s">
        <v>849</v>
      </c>
      <c r="G367" s="37"/>
      <c r="H367" s="37"/>
      <c r="I367" s="194"/>
      <c r="J367" s="37"/>
      <c r="K367" s="37"/>
      <c r="L367" s="40"/>
      <c r="M367" s="195"/>
      <c r="N367" s="196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153</v>
      </c>
      <c r="AU367" s="18" t="s">
        <v>81</v>
      </c>
    </row>
    <row r="368" spans="1:65" s="12" customFormat="1" ht="22.9" customHeight="1">
      <c r="B368" s="163"/>
      <c r="C368" s="164"/>
      <c r="D368" s="165" t="s">
        <v>71</v>
      </c>
      <c r="E368" s="177" t="s">
        <v>400</v>
      </c>
      <c r="F368" s="177" t="s">
        <v>401</v>
      </c>
      <c r="G368" s="164"/>
      <c r="H368" s="164"/>
      <c r="I368" s="167"/>
      <c r="J368" s="178">
        <f>BK368</f>
        <v>0</v>
      </c>
      <c r="K368" s="164"/>
      <c r="L368" s="169"/>
      <c r="M368" s="170"/>
      <c r="N368" s="171"/>
      <c r="O368" s="171"/>
      <c r="P368" s="172">
        <f>SUM(P369:P371)</f>
        <v>0</v>
      </c>
      <c r="Q368" s="171"/>
      <c r="R368" s="172">
        <f>SUM(R369:R371)</f>
        <v>0</v>
      </c>
      <c r="S368" s="171"/>
      <c r="T368" s="173">
        <f>SUM(T369:T371)</f>
        <v>0</v>
      </c>
      <c r="AR368" s="174" t="s">
        <v>79</v>
      </c>
      <c r="AT368" s="175" t="s">
        <v>71</v>
      </c>
      <c r="AU368" s="175" t="s">
        <v>79</v>
      </c>
      <c r="AY368" s="174" t="s">
        <v>142</v>
      </c>
      <c r="BK368" s="176">
        <f>SUM(BK369:BK371)</f>
        <v>0</v>
      </c>
    </row>
    <row r="369" spans="1:65" s="2" customFormat="1" ht="24.2" customHeight="1">
      <c r="A369" s="35"/>
      <c r="B369" s="36"/>
      <c r="C369" s="179" t="s">
        <v>850</v>
      </c>
      <c r="D369" s="179" t="s">
        <v>144</v>
      </c>
      <c r="E369" s="180" t="s">
        <v>851</v>
      </c>
      <c r="F369" s="181" t="s">
        <v>852</v>
      </c>
      <c r="G369" s="182" t="s">
        <v>194</v>
      </c>
      <c r="H369" s="183">
        <v>101.898</v>
      </c>
      <c r="I369" s="184"/>
      <c r="J369" s="185">
        <f>ROUND(I369*H369,2)</f>
        <v>0</v>
      </c>
      <c r="K369" s="181" t="s">
        <v>148</v>
      </c>
      <c r="L369" s="40"/>
      <c r="M369" s="186" t="s">
        <v>19</v>
      </c>
      <c r="N369" s="187" t="s">
        <v>43</v>
      </c>
      <c r="O369" s="65"/>
      <c r="P369" s="188">
        <f>O369*H369</f>
        <v>0</v>
      </c>
      <c r="Q369" s="188">
        <v>0</v>
      </c>
      <c r="R369" s="188">
        <f>Q369*H369</f>
        <v>0</v>
      </c>
      <c r="S369" s="188">
        <v>0</v>
      </c>
      <c r="T369" s="18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0" t="s">
        <v>149</v>
      </c>
      <c r="AT369" s="190" t="s">
        <v>144</v>
      </c>
      <c r="AU369" s="190" t="s">
        <v>81</v>
      </c>
      <c r="AY369" s="18" t="s">
        <v>142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8" t="s">
        <v>79</v>
      </c>
      <c r="BK369" s="191">
        <f>ROUND(I369*H369,2)</f>
        <v>0</v>
      </c>
      <c r="BL369" s="18" t="s">
        <v>149</v>
      </c>
      <c r="BM369" s="190" t="s">
        <v>853</v>
      </c>
    </row>
    <row r="370" spans="1:65" s="2" customFormat="1" ht="29.25">
      <c r="A370" s="35"/>
      <c r="B370" s="36"/>
      <c r="C370" s="37"/>
      <c r="D370" s="192" t="s">
        <v>151</v>
      </c>
      <c r="E370" s="37"/>
      <c r="F370" s="193" t="s">
        <v>854</v>
      </c>
      <c r="G370" s="37"/>
      <c r="H370" s="37"/>
      <c r="I370" s="194"/>
      <c r="J370" s="37"/>
      <c r="K370" s="37"/>
      <c r="L370" s="40"/>
      <c r="M370" s="195"/>
      <c r="N370" s="196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151</v>
      </c>
      <c r="AU370" s="18" t="s">
        <v>81</v>
      </c>
    </row>
    <row r="371" spans="1:65" s="2" customFormat="1">
      <c r="A371" s="35"/>
      <c r="B371" s="36"/>
      <c r="C371" s="37"/>
      <c r="D371" s="197" t="s">
        <v>153</v>
      </c>
      <c r="E371" s="37"/>
      <c r="F371" s="198" t="s">
        <v>855</v>
      </c>
      <c r="G371" s="37"/>
      <c r="H371" s="37"/>
      <c r="I371" s="194"/>
      <c r="J371" s="37"/>
      <c r="K371" s="37"/>
      <c r="L371" s="40"/>
      <c r="M371" s="195"/>
      <c r="N371" s="196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153</v>
      </c>
      <c r="AU371" s="18" t="s">
        <v>81</v>
      </c>
    </row>
    <row r="372" spans="1:65" s="12" customFormat="1" ht="25.9" customHeight="1">
      <c r="B372" s="163"/>
      <c r="C372" s="164"/>
      <c r="D372" s="165" t="s">
        <v>71</v>
      </c>
      <c r="E372" s="166" t="s">
        <v>408</v>
      </c>
      <c r="F372" s="166" t="s">
        <v>409</v>
      </c>
      <c r="G372" s="164"/>
      <c r="H372" s="164"/>
      <c r="I372" s="167"/>
      <c r="J372" s="168">
        <f>BK372</f>
        <v>0</v>
      </c>
      <c r="K372" s="164"/>
      <c r="L372" s="169"/>
      <c r="M372" s="170"/>
      <c r="N372" s="171"/>
      <c r="O372" s="171"/>
      <c r="P372" s="172">
        <f>P373</f>
        <v>0</v>
      </c>
      <c r="Q372" s="171"/>
      <c r="R372" s="172">
        <f>R373</f>
        <v>5.0000000000000001E-4</v>
      </c>
      <c r="S372" s="171"/>
      <c r="T372" s="173">
        <f>T373</f>
        <v>0</v>
      </c>
      <c r="AR372" s="174" t="s">
        <v>81</v>
      </c>
      <c r="AT372" s="175" t="s">
        <v>71</v>
      </c>
      <c r="AU372" s="175" t="s">
        <v>72</v>
      </c>
      <c r="AY372" s="174" t="s">
        <v>142</v>
      </c>
      <c r="BK372" s="176">
        <f>BK373</f>
        <v>0</v>
      </c>
    </row>
    <row r="373" spans="1:65" s="12" customFormat="1" ht="22.9" customHeight="1">
      <c r="B373" s="163"/>
      <c r="C373" s="164"/>
      <c r="D373" s="165" t="s">
        <v>71</v>
      </c>
      <c r="E373" s="177" t="s">
        <v>410</v>
      </c>
      <c r="F373" s="177" t="s">
        <v>411</v>
      </c>
      <c r="G373" s="164"/>
      <c r="H373" s="164"/>
      <c r="I373" s="167"/>
      <c r="J373" s="178">
        <f>BK373</f>
        <v>0</v>
      </c>
      <c r="K373" s="164"/>
      <c r="L373" s="169"/>
      <c r="M373" s="170"/>
      <c r="N373" s="171"/>
      <c r="O373" s="171"/>
      <c r="P373" s="172">
        <f>SUM(P374:P386)</f>
        <v>0</v>
      </c>
      <c r="Q373" s="171"/>
      <c r="R373" s="172">
        <f>SUM(R374:R386)</f>
        <v>5.0000000000000001E-4</v>
      </c>
      <c r="S373" s="171"/>
      <c r="T373" s="173">
        <f>SUM(T374:T386)</f>
        <v>0</v>
      </c>
      <c r="AR373" s="174" t="s">
        <v>81</v>
      </c>
      <c r="AT373" s="175" t="s">
        <v>71</v>
      </c>
      <c r="AU373" s="175" t="s">
        <v>79</v>
      </c>
      <c r="AY373" s="174" t="s">
        <v>142</v>
      </c>
      <c r="BK373" s="176">
        <f>SUM(BK374:BK386)</f>
        <v>0</v>
      </c>
    </row>
    <row r="374" spans="1:65" s="2" customFormat="1" ht="24.2" customHeight="1">
      <c r="A374" s="35"/>
      <c r="B374" s="36"/>
      <c r="C374" s="179" t="s">
        <v>856</v>
      </c>
      <c r="D374" s="179" t="s">
        <v>144</v>
      </c>
      <c r="E374" s="180" t="s">
        <v>424</v>
      </c>
      <c r="F374" s="181" t="s">
        <v>425</v>
      </c>
      <c r="G374" s="182" t="s">
        <v>179</v>
      </c>
      <c r="H374" s="183">
        <v>0.5</v>
      </c>
      <c r="I374" s="184"/>
      <c r="J374" s="185">
        <f>ROUND(I374*H374,2)</f>
        <v>0</v>
      </c>
      <c r="K374" s="181" t="s">
        <v>148</v>
      </c>
      <c r="L374" s="40"/>
      <c r="M374" s="186" t="s">
        <v>19</v>
      </c>
      <c r="N374" s="187" t="s">
        <v>43</v>
      </c>
      <c r="O374" s="65"/>
      <c r="P374" s="188">
        <f>O374*H374</f>
        <v>0</v>
      </c>
      <c r="Q374" s="188">
        <v>0</v>
      </c>
      <c r="R374" s="188">
        <f>Q374*H374</f>
        <v>0</v>
      </c>
      <c r="S374" s="188">
        <v>0</v>
      </c>
      <c r="T374" s="18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0" t="s">
        <v>251</v>
      </c>
      <c r="AT374" s="190" t="s">
        <v>144</v>
      </c>
      <c r="AU374" s="190" t="s">
        <v>81</v>
      </c>
      <c r="AY374" s="18" t="s">
        <v>142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79</v>
      </c>
      <c r="BK374" s="191">
        <f>ROUND(I374*H374,2)</f>
        <v>0</v>
      </c>
      <c r="BL374" s="18" t="s">
        <v>251</v>
      </c>
      <c r="BM374" s="190" t="s">
        <v>857</v>
      </c>
    </row>
    <row r="375" spans="1:65" s="2" customFormat="1" ht="19.5">
      <c r="A375" s="35"/>
      <c r="B375" s="36"/>
      <c r="C375" s="37"/>
      <c r="D375" s="192" t="s">
        <v>151</v>
      </c>
      <c r="E375" s="37"/>
      <c r="F375" s="193" t="s">
        <v>427</v>
      </c>
      <c r="G375" s="37"/>
      <c r="H375" s="37"/>
      <c r="I375" s="194"/>
      <c r="J375" s="37"/>
      <c r="K375" s="37"/>
      <c r="L375" s="40"/>
      <c r="M375" s="195"/>
      <c r="N375" s="196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151</v>
      </c>
      <c r="AU375" s="18" t="s">
        <v>81</v>
      </c>
    </row>
    <row r="376" spans="1:65" s="2" customFormat="1">
      <c r="A376" s="35"/>
      <c r="B376" s="36"/>
      <c r="C376" s="37"/>
      <c r="D376" s="197" t="s">
        <v>153</v>
      </c>
      <c r="E376" s="37"/>
      <c r="F376" s="198" t="s">
        <v>428</v>
      </c>
      <c r="G376" s="37"/>
      <c r="H376" s="37"/>
      <c r="I376" s="194"/>
      <c r="J376" s="37"/>
      <c r="K376" s="37"/>
      <c r="L376" s="40"/>
      <c r="M376" s="195"/>
      <c r="N376" s="196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153</v>
      </c>
      <c r="AU376" s="18" t="s">
        <v>81</v>
      </c>
    </row>
    <row r="377" spans="1:65" s="13" customFormat="1" ht="22.5">
      <c r="B377" s="199"/>
      <c r="C377" s="200"/>
      <c r="D377" s="192" t="s">
        <v>155</v>
      </c>
      <c r="E377" s="201" t="s">
        <v>19</v>
      </c>
      <c r="F377" s="202" t="s">
        <v>858</v>
      </c>
      <c r="G377" s="200"/>
      <c r="H377" s="203">
        <v>0.5</v>
      </c>
      <c r="I377" s="204"/>
      <c r="J377" s="200"/>
      <c r="K377" s="200"/>
      <c r="L377" s="205"/>
      <c r="M377" s="206"/>
      <c r="N377" s="207"/>
      <c r="O377" s="207"/>
      <c r="P377" s="207"/>
      <c r="Q377" s="207"/>
      <c r="R377" s="207"/>
      <c r="S377" s="207"/>
      <c r="T377" s="208"/>
      <c r="AT377" s="209" t="s">
        <v>155</v>
      </c>
      <c r="AU377" s="209" t="s">
        <v>81</v>
      </c>
      <c r="AV377" s="13" t="s">
        <v>81</v>
      </c>
      <c r="AW377" s="13" t="s">
        <v>34</v>
      </c>
      <c r="AX377" s="13" t="s">
        <v>79</v>
      </c>
      <c r="AY377" s="209" t="s">
        <v>142</v>
      </c>
    </row>
    <row r="378" spans="1:65" s="2" customFormat="1" ht="24.2" customHeight="1">
      <c r="A378" s="35"/>
      <c r="B378" s="36"/>
      <c r="C378" s="221" t="s">
        <v>859</v>
      </c>
      <c r="D378" s="221" t="s">
        <v>246</v>
      </c>
      <c r="E378" s="222" t="s">
        <v>419</v>
      </c>
      <c r="F378" s="223" t="s">
        <v>420</v>
      </c>
      <c r="G378" s="224" t="s">
        <v>179</v>
      </c>
      <c r="H378" s="225">
        <v>0.5</v>
      </c>
      <c r="I378" s="226"/>
      <c r="J378" s="227">
        <f>ROUND(I378*H378,2)</f>
        <v>0</v>
      </c>
      <c r="K378" s="223" t="s">
        <v>19</v>
      </c>
      <c r="L378" s="228"/>
      <c r="M378" s="229" t="s">
        <v>19</v>
      </c>
      <c r="N378" s="230" t="s">
        <v>43</v>
      </c>
      <c r="O378" s="65"/>
      <c r="P378" s="188">
        <f>O378*H378</f>
        <v>0</v>
      </c>
      <c r="Q378" s="188">
        <v>1E-3</v>
      </c>
      <c r="R378" s="188">
        <f>Q378*H378</f>
        <v>5.0000000000000001E-4</v>
      </c>
      <c r="S378" s="188">
        <v>0</v>
      </c>
      <c r="T378" s="18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0" t="s">
        <v>356</v>
      </c>
      <c r="AT378" s="190" t="s">
        <v>246</v>
      </c>
      <c r="AU378" s="190" t="s">
        <v>81</v>
      </c>
      <c r="AY378" s="18" t="s">
        <v>142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8" t="s">
        <v>79</v>
      </c>
      <c r="BK378" s="191">
        <f>ROUND(I378*H378,2)</f>
        <v>0</v>
      </c>
      <c r="BL378" s="18" t="s">
        <v>251</v>
      </c>
      <c r="BM378" s="190" t="s">
        <v>860</v>
      </c>
    </row>
    <row r="379" spans="1:65" s="2" customFormat="1" ht="19.5">
      <c r="A379" s="35"/>
      <c r="B379" s="36"/>
      <c r="C379" s="37"/>
      <c r="D379" s="192" t="s">
        <v>151</v>
      </c>
      <c r="E379" s="37"/>
      <c r="F379" s="193" t="s">
        <v>422</v>
      </c>
      <c r="G379" s="37"/>
      <c r="H379" s="37"/>
      <c r="I379" s="194"/>
      <c r="J379" s="37"/>
      <c r="K379" s="37"/>
      <c r="L379" s="40"/>
      <c r="M379" s="195"/>
      <c r="N379" s="196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151</v>
      </c>
      <c r="AU379" s="18" t="s">
        <v>81</v>
      </c>
    </row>
    <row r="380" spans="1:65" s="2" customFormat="1" ht="24.2" customHeight="1">
      <c r="A380" s="35"/>
      <c r="B380" s="36"/>
      <c r="C380" s="179" t="s">
        <v>861</v>
      </c>
      <c r="D380" s="179" t="s">
        <v>144</v>
      </c>
      <c r="E380" s="180" t="s">
        <v>433</v>
      </c>
      <c r="F380" s="181" t="s">
        <v>434</v>
      </c>
      <c r="G380" s="182" t="s">
        <v>373</v>
      </c>
      <c r="H380" s="183">
        <v>1</v>
      </c>
      <c r="I380" s="184"/>
      <c r="J380" s="185">
        <f>ROUND(I380*H380,2)</f>
        <v>0</v>
      </c>
      <c r="K380" s="181" t="s">
        <v>148</v>
      </c>
      <c r="L380" s="40"/>
      <c r="M380" s="186" t="s">
        <v>19</v>
      </c>
      <c r="N380" s="187" t="s">
        <v>43</v>
      </c>
      <c r="O380" s="65"/>
      <c r="P380" s="188">
        <f>O380*H380</f>
        <v>0</v>
      </c>
      <c r="Q380" s="188">
        <v>0</v>
      </c>
      <c r="R380" s="188">
        <f>Q380*H380</f>
        <v>0</v>
      </c>
      <c r="S380" s="188">
        <v>0</v>
      </c>
      <c r="T380" s="18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0" t="s">
        <v>251</v>
      </c>
      <c r="AT380" s="190" t="s">
        <v>144</v>
      </c>
      <c r="AU380" s="190" t="s">
        <v>81</v>
      </c>
      <c r="AY380" s="18" t="s">
        <v>142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8" t="s">
        <v>79</v>
      </c>
      <c r="BK380" s="191">
        <f>ROUND(I380*H380,2)</f>
        <v>0</v>
      </c>
      <c r="BL380" s="18" t="s">
        <v>251</v>
      </c>
      <c r="BM380" s="190" t="s">
        <v>862</v>
      </c>
    </row>
    <row r="381" spans="1:65" s="2" customFormat="1" ht="19.5">
      <c r="A381" s="35"/>
      <c r="B381" s="36"/>
      <c r="C381" s="37"/>
      <c r="D381" s="192" t="s">
        <v>151</v>
      </c>
      <c r="E381" s="37"/>
      <c r="F381" s="193" t="s">
        <v>436</v>
      </c>
      <c r="G381" s="37"/>
      <c r="H381" s="37"/>
      <c r="I381" s="194"/>
      <c r="J381" s="37"/>
      <c r="K381" s="37"/>
      <c r="L381" s="40"/>
      <c r="M381" s="195"/>
      <c r="N381" s="196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151</v>
      </c>
      <c r="AU381" s="18" t="s">
        <v>81</v>
      </c>
    </row>
    <row r="382" spans="1:65" s="2" customFormat="1">
      <c r="A382" s="35"/>
      <c r="B382" s="36"/>
      <c r="C382" s="37"/>
      <c r="D382" s="197" t="s">
        <v>153</v>
      </c>
      <c r="E382" s="37"/>
      <c r="F382" s="198" t="s">
        <v>437</v>
      </c>
      <c r="G382" s="37"/>
      <c r="H382" s="37"/>
      <c r="I382" s="194"/>
      <c r="J382" s="37"/>
      <c r="K382" s="37"/>
      <c r="L382" s="40"/>
      <c r="M382" s="195"/>
      <c r="N382" s="196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153</v>
      </c>
      <c r="AU382" s="18" t="s">
        <v>81</v>
      </c>
    </row>
    <row r="383" spans="1:65" s="13" customFormat="1" ht="22.5">
      <c r="B383" s="199"/>
      <c r="C383" s="200"/>
      <c r="D383" s="192" t="s">
        <v>155</v>
      </c>
      <c r="E383" s="201" t="s">
        <v>19</v>
      </c>
      <c r="F383" s="202" t="s">
        <v>673</v>
      </c>
      <c r="G383" s="200"/>
      <c r="H383" s="203">
        <v>1</v>
      </c>
      <c r="I383" s="204"/>
      <c r="J383" s="200"/>
      <c r="K383" s="200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155</v>
      </c>
      <c r="AU383" s="209" t="s">
        <v>81</v>
      </c>
      <c r="AV383" s="13" t="s">
        <v>81</v>
      </c>
      <c r="AW383" s="13" t="s">
        <v>34</v>
      </c>
      <c r="AX383" s="13" t="s">
        <v>79</v>
      </c>
      <c r="AY383" s="209" t="s">
        <v>142</v>
      </c>
    </row>
    <row r="384" spans="1:65" s="2" customFormat="1" ht="24.2" customHeight="1">
      <c r="A384" s="35"/>
      <c r="B384" s="36"/>
      <c r="C384" s="179" t="s">
        <v>863</v>
      </c>
      <c r="D384" s="179" t="s">
        <v>144</v>
      </c>
      <c r="E384" s="180" t="s">
        <v>457</v>
      </c>
      <c r="F384" s="181" t="s">
        <v>458</v>
      </c>
      <c r="G384" s="182" t="s">
        <v>459</v>
      </c>
      <c r="H384" s="241"/>
      <c r="I384" s="184"/>
      <c r="J384" s="185">
        <f>ROUND(I384*H384,2)</f>
        <v>0</v>
      </c>
      <c r="K384" s="181" t="s">
        <v>148</v>
      </c>
      <c r="L384" s="40"/>
      <c r="M384" s="186" t="s">
        <v>19</v>
      </c>
      <c r="N384" s="187" t="s">
        <v>43</v>
      </c>
      <c r="O384" s="65"/>
      <c r="P384" s="188">
        <f>O384*H384</f>
        <v>0</v>
      </c>
      <c r="Q384" s="188">
        <v>0</v>
      </c>
      <c r="R384" s="188">
        <f>Q384*H384</f>
        <v>0</v>
      </c>
      <c r="S384" s="188">
        <v>0</v>
      </c>
      <c r="T384" s="18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90" t="s">
        <v>251</v>
      </c>
      <c r="AT384" s="190" t="s">
        <v>144</v>
      </c>
      <c r="AU384" s="190" t="s">
        <v>81</v>
      </c>
      <c r="AY384" s="18" t="s">
        <v>142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8" t="s">
        <v>79</v>
      </c>
      <c r="BK384" s="191">
        <f>ROUND(I384*H384,2)</f>
        <v>0</v>
      </c>
      <c r="BL384" s="18" t="s">
        <v>251</v>
      </c>
      <c r="BM384" s="190" t="s">
        <v>864</v>
      </c>
    </row>
    <row r="385" spans="1:47" s="2" customFormat="1" ht="29.25">
      <c r="A385" s="35"/>
      <c r="B385" s="36"/>
      <c r="C385" s="37"/>
      <c r="D385" s="192" t="s">
        <v>151</v>
      </c>
      <c r="E385" s="37"/>
      <c r="F385" s="193" t="s">
        <v>461</v>
      </c>
      <c r="G385" s="37"/>
      <c r="H385" s="37"/>
      <c r="I385" s="194"/>
      <c r="J385" s="37"/>
      <c r="K385" s="37"/>
      <c r="L385" s="40"/>
      <c r="M385" s="195"/>
      <c r="N385" s="196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151</v>
      </c>
      <c r="AU385" s="18" t="s">
        <v>81</v>
      </c>
    </row>
    <row r="386" spans="1:47" s="2" customFormat="1">
      <c r="A386" s="35"/>
      <c r="B386" s="36"/>
      <c r="C386" s="37"/>
      <c r="D386" s="197" t="s">
        <v>153</v>
      </c>
      <c r="E386" s="37"/>
      <c r="F386" s="198" t="s">
        <v>462</v>
      </c>
      <c r="G386" s="37"/>
      <c r="H386" s="37"/>
      <c r="I386" s="194"/>
      <c r="J386" s="37"/>
      <c r="K386" s="37"/>
      <c r="L386" s="40"/>
      <c r="M386" s="242"/>
      <c r="N386" s="243"/>
      <c r="O386" s="244"/>
      <c r="P386" s="244"/>
      <c r="Q386" s="244"/>
      <c r="R386" s="244"/>
      <c r="S386" s="244"/>
      <c r="T386" s="24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153</v>
      </c>
      <c r="AU386" s="18" t="s">
        <v>81</v>
      </c>
    </row>
    <row r="387" spans="1:47" s="2" customFormat="1" ht="6.95" customHeight="1">
      <c r="A387" s="35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0"/>
      <c r="M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</row>
  </sheetData>
  <sheetProtection password="CC35" sheet="1" objects="1" scenarios="1" formatColumns="0" formatRows="0" autoFilter="0"/>
  <autoFilter ref="C95:K386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/>
    <hyperlink ref="F105" r:id="rId2"/>
    <hyperlink ref="F109" r:id="rId3"/>
    <hyperlink ref="F113" r:id="rId4"/>
    <hyperlink ref="F117" r:id="rId5"/>
    <hyperlink ref="F121" r:id="rId6"/>
    <hyperlink ref="F127" r:id="rId7"/>
    <hyperlink ref="F131" r:id="rId8"/>
    <hyperlink ref="F136" r:id="rId9"/>
    <hyperlink ref="F139" r:id="rId10"/>
    <hyperlink ref="F145" r:id="rId11"/>
    <hyperlink ref="F152" r:id="rId12"/>
    <hyperlink ref="F156" r:id="rId13"/>
    <hyperlink ref="F160" r:id="rId14"/>
    <hyperlink ref="F164" r:id="rId15"/>
    <hyperlink ref="F167" r:id="rId16"/>
    <hyperlink ref="F171" r:id="rId17"/>
    <hyperlink ref="F174" r:id="rId18"/>
    <hyperlink ref="F178" r:id="rId19"/>
    <hyperlink ref="F181" r:id="rId20"/>
    <hyperlink ref="F184" r:id="rId21"/>
    <hyperlink ref="F188" r:id="rId22"/>
    <hyperlink ref="F192" r:id="rId23"/>
    <hyperlink ref="F198" r:id="rId24"/>
    <hyperlink ref="F201" r:id="rId25"/>
    <hyperlink ref="F207" r:id="rId26"/>
    <hyperlink ref="F215" r:id="rId27"/>
    <hyperlink ref="F218" r:id="rId28"/>
    <hyperlink ref="F222" r:id="rId29"/>
    <hyperlink ref="F228" r:id="rId30"/>
    <hyperlink ref="F232" r:id="rId31"/>
    <hyperlink ref="F237" r:id="rId32"/>
    <hyperlink ref="F243" r:id="rId33"/>
    <hyperlink ref="F247" r:id="rId34"/>
    <hyperlink ref="F251" r:id="rId35"/>
    <hyperlink ref="F262" r:id="rId36"/>
    <hyperlink ref="F269" r:id="rId37"/>
    <hyperlink ref="F273" r:id="rId38"/>
    <hyperlink ref="F277" r:id="rId39"/>
    <hyperlink ref="F281" r:id="rId40"/>
    <hyperlink ref="F285" r:id="rId41"/>
    <hyperlink ref="F289" r:id="rId42"/>
    <hyperlink ref="F293" r:id="rId43"/>
    <hyperlink ref="F297" r:id="rId44"/>
    <hyperlink ref="F302" r:id="rId45"/>
    <hyperlink ref="F306" r:id="rId46"/>
    <hyperlink ref="F309" r:id="rId47"/>
    <hyperlink ref="F312" r:id="rId48"/>
    <hyperlink ref="F315" r:id="rId49"/>
    <hyperlink ref="F318" r:id="rId50"/>
    <hyperlink ref="F321" r:id="rId51"/>
    <hyperlink ref="F326" r:id="rId52"/>
    <hyperlink ref="F329" r:id="rId53"/>
    <hyperlink ref="F332" r:id="rId54"/>
    <hyperlink ref="F335" r:id="rId55"/>
    <hyperlink ref="F340" r:id="rId56"/>
    <hyperlink ref="F349" r:id="rId57"/>
    <hyperlink ref="F352" r:id="rId58"/>
    <hyperlink ref="F356" r:id="rId59"/>
    <hyperlink ref="F360" r:id="rId60"/>
    <hyperlink ref="F364" r:id="rId61"/>
    <hyperlink ref="F367" r:id="rId62"/>
    <hyperlink ref="F371" r:id="rId63"/>
    <hyperlink ref="F376" r:id="rId64"/>
    <hyperlink ref="F382" r:id="rId65"/>
    <hyperlink ref="F386" r:id="rId6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4"/>
  <sheetViews>
    <sheetView showGridLines="0" topLeftCell="A91" workbookViewId="0">
      <selection activeCell="I92" sqref="I9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4" t="str">
        <f>'Rekapitulace stavby'!K6</f>
        <v>Výdejna stravy- Králíček - Stavební úpravy obj.čp1035 na pozemku č.st.77, kú Nové  Město nad Met- etapa 1</v>
      </c>
      <c r="F7" s="375"/>
      <c r="G7" s="375"/>
      <c r="H7" s="375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4" t="s">
        <v>108</v>
      </c>
      <c r="F9" s="376"/>
      <c r="G9" s="376"/>
      <c r="H9" s="37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30" customHeight="1">
      <c r="A11" s="35"/>
      <c r="B11" s="40"/>
      <c r="C11" s="35"/>
      <c r="D11" s="35"/>
      <c r="E11" s="377" t="s">
        <v>865</v>
      </c>
      <c r="F11" s="376"/>
      <c r="G11" s="376"/>
      <c r="H11" s="37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18. 11. 2021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464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35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866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ROUND(J87,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ROUND((SUM(BE87:BE93)),  2)</f>
        <v>0</v>
      </c>
      <c r="G35" s="35"/>
      <c r="H35" s="35"/>
      <c r="I35" s="125">
        <v>0.21</v>
      </c>
      <c r="J35" s="124">
        <f>ROUND(((SUM(BE87:BE93))*I35),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ROUND((SUM(BF87:BF93)),  2)</f>
        <v>0</v>
      </c>
      <c r="G36" s="35"/>
      <c r="H36" s="35"/>
      <c r="I36" s="125">
        <v>0.15</v>
      </c>
      <c r="J36" s="124">
        <f>ROUND(((SUM(BF87:BF93))*I36),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ROUND((SUM(BG87:BG93)),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ROUND((SUM(BH87:BH93)),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ROUND((SUM(BI87:BI93)),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72" t="str">
        <f>E7</f>
        <v>Výdejna stravy- Králíček - Stavební úpravy obj.čp1035 na pozemku č.st.77, kú Nové  Město nad Met- etapa 1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108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30" customHeight="1">
      <c r="A54" s="35"/>
      <c r="B54" s="36"/>
      <c r="C54" s="37"/>
      <c r="D54" s="37"/>
      <c r="E54" s="360" t="str">
        <f>E11</f>
        <v xml:space="preserve">SO 02-PS - strojní vybavení  čerpací stanice  vč D+M obslužné lávky 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30" t="s">
        <v>23</v>
      </c>
      <c r="J56" s="60" t="str">
        <f>IF(J14="","",J14)</f>
        <v>18. 11. 2021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SŠ a ZŠ ,  Nové  Město nad Met</v>
      </c>
      <c r="G58" s="37"/>
      <c r="H58" s="37"/>
      <c r="I58" s="30" t="s">
        <v>31</v>
      </c>
      <c r="J58" s="33" t="str">
        <f>E23</f>
        <v>Ing. Pavel Korda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35</v>
      </c>
      <c r="J59" s="33" t="str">
        <f>E26</f>
        <v>Ing.Pavel Korda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J87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867</v>
      </c>
      <c r="E64" s="144"/>
      <c r="F64" s="144"/>
      <c r="G64" s="144"/>
      <c r="H64" s="144"/>
      <c r="I64" s="144"/>
      <c r="J64" s="145">
        <f>J88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868</v>
      </c>
      <c r="E65" s="149"/>
      <c r="F65" s="149"/>
      <c r="G65" s="149"/>
      <c r="H65" s="149"/>
      <c r="I65" s="149"/>
      <c r="J65" s="150">
        <f>J89</f>
        <v>0</v>
      </c>
      <c r="K65" s="98"/>
      <c r="L65" s="151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127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6.25" customHeight="1">
      <c r="A75" s="35"/>
      <c r="B75" s="36"/>
      <c r="C75" s="37"/>
      <c r="D75" s="37"/>
      <c r="E75" s="372" t="str">
        <f>E7</f>
        <v>Výdejna stravy- Králíček - Stavební úpravy obj.čp1035 na pozemku č.st.77, kú Nové  Město nad Met- etapa 1</v>
      </c>
      <c r="F75" s="373"/>
      <c r="G75" s="373"/>
      <c r="H75" s="373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2"/>
      <c r="C76" s="30" t="s">
        <v>107</v>
      </c>
      <c r="D76" s="23"/>
      <c r="E76" s="23"/>
      <c r="F76" s="23"/>
      <c r="G76" s="23"/>
      <c r="H76" s="23"/>
      <c r="I76" s="23"/>
      <c r="J76" s="23"/>
      <c r="K76" s="23"/>
      <c r="L76" s="21"/>
    </row>
    <row r="77" spans="1:31" s="2" customFormat="1" ht="16.5" customHeight="1">
      <c r="A77" s="35"/>
      <c r="B77" s="36"/>
      <c r="C77" s="37"/>
      <c r="D77" s="37"/>
      <c r="E77" s="372" t="s">
        <v>108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109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30" customHeight="1">
      <c r="A79" s="35"/>
      <c r="B79" s="36"/>
      <c r="C79" s="37"/>
      <c r="D79" s="37"/>
      <c r="E79" s="360" t="str">
        <f>E11</f>
        <v xml:space="preserve">SO 02-PS - strojní vybavení  čerpací stanice  vč D+M obslužné lávky </v>
      </c>
      <c r="F79" s="371"/>
      <c r="G79" s="371"/>
      <c r="H79" s="371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F14</f>
        <v xml:space="preserve"> Nové  Město nad Met</v>
      </c>
      <c r="G81" s="37"/>
      <c r="H81" s="37"/>
      <c r="I81" s="30" t="s">
        <v>23</v>
      </c>
      <c r="J81" s="60" t="str">
        <f>IF(J14="","",J14)</f>
        <v>18. 11. 2021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25</v>
      </c>
      <c r="D83" s="37"/>
      <c r="E83" s="37"/>
      <c r="F83" s="28" t="str">
        <f>E17</f>
        <v>SŠ a ZŠ ,  Nové  Město nad Met</v>
      </c>
      <c r="G83" s="37"/>
      <c r="H83" s="37"/>
      <c r="I83" s="30" t="s">
        <v>31</v>
      </c>
      <c r="J83" s="33" t="str">
        <f>E23</f>
        <v>Ing. Pavel Korda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IF(E20="","",E20)</f>
        <v>Vyplň údaj</v>
      </c>
      <c r="G84" s="37"/>
      <c r="H84" s="37"/>
      <c r="I84" s="30" t="s">
        <v>35</v>
      </c>
      <c r="J84" s="33" t="str">
        <f>E26</f>
        <v>Ing.Pavel Korda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2"/>
      <c r="B86" s="153"/>
      <c r="C86" s="154" t="s">
        <v>128</v>
      </c>
      <c r="D86" s="155" t="s">
        <v>57</v>
      </c>
      <c r="E86" s="155" t="s">
        <v>53</v>
      </c>
      <c r="F86" s="155" t="s">
        <v>54</v>
      </c>
      <c r="G86" s="155" t="s">
        <v>129</v>
      </c>
      <c r="H86" s="155" t="s">
        <v>130</v>
      </c>
      <c r="I86" s="155" t="s">
        <v>131</v>
      </c>
      <c r="J86" s="155" t="s">
        <v>113</v>
      </c>
      <c r="K86" s="156" t="s">
        <v>132</v>
      </c>
      <c r="L86" s="157"/>
      <c r="M86" s="69" t="s">
        <v>19</v>
      </c>
      <c r="N86" s="70" t="s">
        <v>42</v>
      </c>
      <c r="O86" s="70" t="s">
        <v>133</v>
      </c>
      <c r="P86" s="70" t="s">
        <v>134</v>
      </c>
      <c r="Q86" s="70" t="s">
        <v>135</v>
      </c>
      <c r="R86" s="70" t="s">
        <v>136</v>
      </c>
      <c r="S86" s="70" t="s">
        <v>137</v>
      </c>
      <c r="T86" s="71" t="s">
        <v>138</v>
      </c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</row>
    <row r="87" spans="1:65" s="2" customFormat="1" ht="22.9" customHeight="1">
      <c r="A87" s="35"/>
      <c r="B87" s="36"/>
      <c r="C87" s="76" t="s">
        <v>139</v>
      </c>
      <c r="D87" s="37"/>
      <c r="E87" s="37"/>
      <c r="F87" s="37"/>
      <c r="G87" s="37"/>
      <c r="H87" s="37"/>
      <c r="I87" s="37"/>
      <c r="J87" s="158">
        <f>BK87</f>
        <v>0</v>
      </c>
      <c r="K87" s="37"/>
      <c r="L87" s="40"/>
      <c r="M87" s="72"/>
      <c r="N87" s="159"/>
      <c r="O87" s="73"/>
      <c r="P87" s="160">
        <f>P88</f>
        <v>0</v>
      </c>
      <c r="Q87" s="73"/>
      <c r="R87" s="160">
        <f>R88</f>
        <v>0</v>
      </c>
      <c r="S87" s="73"/>
      <c r="T87" s="161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71</v>
      </c>
      <c r="AU87" s="18" t="s">
        <v>114</v>
      </c>
      <c r="BK87" s="162">
        <f>BK88</f>
        <v>0</v>
      </c>
    </row>
    <row r="88" spans="1:65" s="12" customFormat="1" ht="25.9" customHeight="1">
      <c r="B88" s="163"/>
      <c r="C88" s="164"/>
      <c r="D88" s="165" t="s">
        <v>71</v>
      </c>
      <c r="E88" s="166" t="s">
        <v>246</v>
      </c>
      <c r="F88" s="166" t="s">
        <v>869</v>
      </c>
      <c r="G88" s="164"/>
      <c r="H88" s="164"/>
      <c r="I88" s="167"/>
      <c r="J88" s="168">
        <f>BK88</f>
        <v>0</v>
      </c>
      <c r="K88" s="164"/>
      <c r="L88" s="169"/>
      <c r="M88" s="170"/>
      <c r="N88" s="171"/>
      <c r="O88" s="171"/>
      <c r="P88" s="172">
        <f>P89</f>
        <v>0</v>
      </c>
      <c r="Q88" s="171"/>
      <c r="R88" s="172">
        <f>R89</f>
        <v>0</v>
      </c>
      <c r="S88" s="171"/>
      <c r="T88" s="173">
        <f>T89</f>
        <v>0</v>
      </c>
      <c r="AR88" s="174" t="s">
        <v>162</v>
      </c>
      <c r="AT88" s="175" t="s">
        <v>71</v>
      </c>
      <c r="AU88" s="175" t="s">
        <v>72</v>
      </c>
      <c r="AY88" s="174" t="s">
        <v>142</v>
      </c>
      <c r="BK88" s="176">
        <f>BK89</f>
        <v>0</v>
      </c>
    </row>
    <row r="89" spans="1:65" s="12" customFormat="1" ht="22.9" customHeight="1">
      <c r="B89" s="163"/>
      <c r="C89" s="164"/>
      <c r="D89" s="165" t="s">
        <v>71</v>
      </c>
      <c r="E89" s="177" t="s">
        <v>870</v>
      </c>
      <c r="F89" s="177" t="s">
        <v>871</v>
      </c>
      <c r="G89" s="164"/>
      <c r="H89" s="164"/>
      <c r="I89" s="167"/>
      <c r="J89" s="178">
        <f>BK89</f>
        <v>0</v>
      </c>
      <c r="K89" s="164"/>
      <c r="L89" s="169"/>
      <c r="M89" s="170"/>
      <c r="N89" s="171"/>
      <c r="O89" s="171"/>
      <c r="P89" s="172">
        <f>SUM(P90:P93)</f>
        <v>0</v>
      </c>
      <c r="Q89" s="171"/>
      <c r="R89" s="172">
        <f>SUM(R90:R93)</f>
        <v>0</v>
      </c>
      <c r="S89" s="171"/>
      <c r="T89" s="173">
        <f>SUM(T90:T93)</f>
        <v>0</v>
      </c>
      <c r="AR89" s="174" t="s">
        <v>162</v>
      </c>
      <c r="AT89" s="175" t="s">
        <v>71</v>
      </c>
      <c r="AU89" s="175" t="s">
        <v>79</v>
      </c>
      <c r="AY89" s="174" t="s">
        <v>142</v>
      </c>
      <c r="BK89" s="176">
        <f>SUM(BK90:BK93)</f>
        <v>0</v>
      </c>
    </row>
    <row r="90" spans="1:65" s="2" customFormat="1" ht="49.15" customHeight="1">
      <c r="A90" s="35"/>
      <c r="B90" s="36"/>
      <c r="C90" s="179" t="s">
        <v>79</v>
      </c>
      <c r="D90" s="179" t="s">
        <v>144</v>
      </c>
      <c r="E90" s="180" t="s">
        <v>872</v>
      </c>
      <c r="F90" s="181" t="s">
        <v>873</v>
      </c>
      <c r="G90" s="182" t="s">
        <v>19</v>
      </c>
      <c r="H90" s="183">
        <v>1</v>
      </c>
      <c r="I90" s="184"/>
      <c r="J90" s="185">
        <f>ROUND(I90*H90,2)</f>
        <v>0</v>
      </c>
      <c r="K90" s="181" t="s">
        <v>19</v>
      </c>
      <c r="L90" s="40"/>
      <c r="M90" s="186" t="s">
        <v>19</v>
      </c>
      <c r="N90" s="187" t="s">
        <v>43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79</v>
      </c>
      <c r="AT90" s="190" t="s">
        <v>144</v>
      </c>
      <c r="AU90" s="190" t="s">
        <v>81</v>
      </c>
      <c r="AY90" s="18" t="s">
        <v>142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79</v>
      </c>
      <c r="BK90" s="191">
        <f>ROUND(I90*H90,2)</f>
        <v>0</v>
      </c>
      <c r="BL90" s="18" t="s">
        <v>79</v>
      </c>
      <c r="BM90" s="190" t="s">
        <v>874</v>
      </c>
    </row>
    <row r="91" spans="1:65" s="2" customFormat="1" ht="39">
      <c r="A91" s="35"/>
      <c r="B91" s="36"/>
      <c r="C91" s="37"/>
      <c r="D91" s="192" t="s">
        <v>151</v>
      </c>
      <c r="E91" s="37"/>
      <c r="F91" s="193" t="s">
        <v>875</v>
      </c>
      <c r="G91" s="37"/>
      <c r="H91" s="37"/>
      <c r="I91" s="194"/>
      <c r="J91" s="37"/>
      <c r="K91" s="37"/>
      <c r="L91" s="40"/>
      <c r="M91" s="195"/>
      <c r="N91" s="196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151</v>
      </c>
      <c r="AU91" s="18" t="s">
        <v>81</v>
      </c>
    </row>
    <row r="92" spans="1:65" s="2" customFormat="1" ht="49.15" customHeight="1">
      <c r="A92" s="35"/>
      <c r="B92" s="36"/>
      <c r="C92" s="179" t="s">
        <v>81</v>
      </c>
      <c r="D92" s="179" t="s">
        <v>144</v>
      </c>
      <c r="E92" s="180" t="s">
        <v>876</v>
      </c>
      <c r="F92" s="181" t="s">
        <v>873</v>
      </c>
      <c r="G92" s="182" t="s">
        <v>19</v>
      </c>
      <c r="H92" s="183">
        <v>1</v>
      </c>
      <c r="I92" s="184"/>
      <c r="J92" s="185">
        <f>ROUND(I92*H92,2)</f>
        <v>0</v>
      </c>
      <c r="K92" s="181" t="s">
        <v>19</v>
      </c>
      <c r="L92" s="40"/>
      <c r="M92" s="186" t="s">
        <v>19</v>
      </c>
      <c r="N92" s="187" t="s">
        <v>43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79</v>
      </c>
      <c r="AT92" s="190" t="s">
        <v>144</v>
      </c>
      <c r="AU92" s="190" t="s">
        <v>81</v>
      </c>
      <c r="AY92" s="18" t="s">
        <v>142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79</v>
      </c>
      <c r="BK92" s="191">
        <f>ROUND(I92*H92,2)</f>
        <v>0</v>
      </c>
      <c r="BL92" s="18" t="s">
        <v>79</v>
      </c>
      <c r="BM92" s="190" t="s">
        <v>877</v>
      </c>
    </row>
    <row r="93" spans="1:65" s="2" customFormat="1" ht="19.5">
      <c r="A93" s="35"/>
      <c r="B93" s="36"/>
      <c r="C93" s="37"/>
      <c r="D93" s="192" t="s">
        <v>151</v>
      </c>
      <c r="E93" s="37"/>
      <c r="F93" s="193" t="s">
        <v>878</v>
      </c>
      <c r="G93" s="37"/>
      <c r="H93" s="37"/>
      <c r="I93" s="194"/>
      <c r="J93" s="37"/>
      <c r="K93" s="37"/>
      <c r="L93" s="40"/>
      <c r="M93" s="242"/>
      <c r="N93" s="243"/>
      <c r="O93" s="244"/>
      <c r="P93" s="244"/>
      <c r="Q93" s="244"/>
      <c r="R93" s="244"/>
      <c r="S93" s="244"/>
      <c r="T93" s="24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151</v>
      </c>
      <c r="AU93" s="18" t="s">
        <v>81</v>
      </c>
    </row>
    <row r="94" spans="1:65" s="2" customFormat="1" ht="6.95" customHeight="1">
      <c r="A94" s="35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0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password="CC35" sheet="1" objects="1" scenarios="1" formatColumns="0" formatRows="0" autoFilter="0"/>
  <autoFilter ref="C86:K93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4" t="str">
        <f>'Rekapitulace stavby'!K6</f>
        <v>Výdejna stravy- Králíček - Stavební úpravy obj.čp1035 na pozemku č.st.77, kú Nové  Město nad Met- etapa 1</v>
      </c>
      <c r="F7" s="375"/>
      <c r="G7" s="375"/>
      <c r="H7" s="375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4" t="s">
        <v>879</v>
      </c>
      <c r="F9" s="376"/>
      <c r="G9" s="376"/>
      <c r="H9" s="37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7" t="s">
        <v>880</v>
      </c>
      <c r="F11" s="376"/>
      <c r="G11" s="376"/>
      <c r="H11" s="37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18. 11. 2021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35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ROUND((SUM(BE95:BE214)),  2)</f>
        <v>0</v>
      </c>
      <c r="G35" s="35"/>
      <c r="H35" s="35"/>
      <c r="I35" s="125">
        <v>0.21</v>
      </c>
      <c r="J35" s="124">
        <f>ROUND(((SUM(BE95:BE214))*I35),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ROUND((SUM(BF95:BF214)),  2)</f>
        <v>0</v>
      </c>
      <c r="G36" s="35"/>
      <c r="H36" s="35"/>
      <c r="I36" s="125">
        <v>0.15</v>
      </c>
      <c r="J36" s="124">
        <f>ROUND(((SUM(BF95:BF214))*I36),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ROUND((SUM(BG95:BG214)),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ROUND((SUM(BH95:BH214)),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ROUND((SUM(BI95:BI214)),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72" t="str">
        <f>E7</f>
        <v>Výdejna stravy- Králíček - Stavební úpravy obj.čp1035 na pozemku č.st.77, kú Nové  Město nad Met- etapa 1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879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60" t="str">
        <f>E11</f>
        <v>SO 03-D.1.1 -  architek.-stavební část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30" t="s">
        <v>23</v>
      </c>
      <c r="J56" s="60" t="str">
        <f>IF(J14="","",J14)</f>
        <v>18. 11. 2021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SŠ a ZŠ ,  Nové  Město nad Met</v>
      </c>
      <c r="G58" s="37"/>
      <c r="H58" s="37"/>
      <c r="I58" s="30" t="s">
        <v>31</v>
      </c>
      <c r="J58" s="33" t="str">
        <f>E23</f>
        <v xml:space="preserve">Ing. Marcela Kalužná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35</v>
      </c>
      <c r="J59" s="33" t="str">
        <f>E26</f>
        <v xml:space="preserve">Ing. Marcela Kalužná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115</v>
      </c>
      <c r="E64" s="144"/>
      <c r="F64" s="144"/>
      <c r="G64" s="144"/>
      <c r="H64" s="144"/>
      <c r="I64" s="144"/>
      <c r="J64" s="145">
        <f>J96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116</v>
      </c>
      <c r="E65" s="149"/>
      <c r="F65" s="149"/>
      <c r="G65" s="149"/>
      <c r="H65" s="149"/>
      <c r="I65" s="149"/>
      <c r="J65" s="150">
        <f>J97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118</v>
      </c>
      <c r="E66" s="149"/>
      <c r="F66" s="149"/>
      <c r="G66" s="149"/>
      <c r="H66" s="149"/>
      <c r="I66" s="149"/>
      <c r="J66" s="150">
        <f>J141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120</v>
      </c>
      <c r="E67" s="149"/>
      <c r="F67" s="149"/>
      <c r="G67" s="149"/>
      <c r="H67" s="149"/>
      <c r="I67" s="149"/>
      <c r="J67" s="150">
        <f>J148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122</v>
      </c>
      <c r="E68" s="149"/>
      <c r="F68" s="149"/>
      <c r="G68" s="149"/>
      <c r="H68" s="149"/>
      <c r="I68" s="149"/>
      <c r="J68" s="150">
        <f>J164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123</v>
      </c>
      <c r="E69" s="149"/>
      <c r="F69" s="149"/>
      <c r="G69" s="149"/>
      <c r="H69" s="149"/>
      <c r="I69" s="149"/>
      <c r="J69" s="150">
        <f>J179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124</v>
      </c>
      <c r="E70" s="149"/>
      <c r="F70" s="149"/>
      <c r="G70" s="149"/>
      <c r="H70" s="149"/>
      <c r="I70" s="149"/>
      <c r="J70" s="150">
        <f>J190</f>
        <v>0</v>
      </c>
      <c r="K70" s="98"/>
      <c r="L70" s="151"/>
    </row>
    <row r="71" spans="1:31" s="9" customFormat="1" ht="24.95" customHeight="1">
      <c r="B71" s="141"/>
      <c r="C71" s="142"/>
      <c r="D71" s="143" t="s">
        <v>125</v>
      </c>
      <c r="E71" s="144"/>
      <c r="F71" s="144"/>
      <c r="G71" s="144"/>
      <c r="H71" s="144"/>
      <c r="I71" s="144"/>
      <c r="J71" s="145">
        <f>J194</f>
        <v>0</v>
      </c>
      <c r="K71" s="142"/>
      <c r="L71" s="146"/>
    </row>
    <row r="72" spans="1:31" s="10" customFormat="1" ht="19.899999999999999" customHeight="1">
      <c r="B72" s="147"/>
      <c r="C72" s="98"/>
      <c r="D72" s="148" t="s">
        <v>881</v>
      </c>
      <c r="E72" s="149"/>
      <c r="F72" s="149"/>
      <c r="G72" s="149"/>
      <c r="H72" s="149"/>
      <c r="I72" s="149"/>
      <c r="J72" s="150">
        <f>J195</f>
        <v>0</v>
      </c>
      <c r="K72" s="98"/>
      <c r="L72" s="151"/>
    </row>
    <row r="73" spans="1:31" s="10" customFormat="1" ht="19.899999999999999" customHeight="1">
      <c r="B73" s="147"/>
      <c r="C73" s="98"/>
      <c r="D73" s="148" t="s">
        <v>882</v>
      </c>
      <c r="E73" s="149"/>
      <c r="F73" s="149"/>
      <c r="G73" s="149"/>
      <c r="H73" s="149"/>
      <c r="I73" s="149"/>
      <c r="J73" s="150">
        <f>J205</f>
        <v>0</v>
      </c>
      <c r="K73" s="98"/>
      <c r="L73" s="151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127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6.25" customHeight="1">
      <c r="A83" s="35"/>
      <c r="B83" s="36"/>
      <c r="C83" s="37"/>
      <c r="D83" s="37"/>
      <c r="E83" s="372" t="str">
        <f>E7</f>
        <v>Výdejna stravy- Králíček - Stavební úpravy obj.čp1035 na pozemku č.st.77, kú Nové  Město nad Met- etapa 1</v>
      </c>
      <c r="F83" s="373"/>
      <c r="G83" s="373"/>
      <c r="H83" s="373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1" customFormat="1" ht="12" customHeight="1">
      <c r="B84" s="22"/>
      <c r="C84" s="30" t="s">
        <v>107</v>
      </c>
      <c r="D84" s="23"/>
      <c r="E84" s="23"/>
      <c r="F84" s="23"/>
      <c r="G84" s="23"/>
      <c r="H84" s="23"/>
      <c r="I84" s="23"/>
      <c r="J84" s="23"/>
      <c r="K84" s="23"/>
      <c r="L84" s="21"/>
    </row>
    <row r="85" spans="1:63" s="2" customFormat="1" ht="16.5" customHeight="1">
      <c r="A85" s="35"/>
      <c r="B85" s="36"/>
      <c r="C85" s="37"/>
      <c r="D85" s="37"/>
      <c r="E85" s="372" t="s">
        <v>879</v>
      </c>
      <c r="F85" s="371"/>
      <c r="G85" s="371"/>
      <c r="H85" s="371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109</v>
      </c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60" t="str">
        <f>E11</f>
        <v>SO 03-D.1.1 -  architek.-stavební část</v>
      </c>
      <c r="F87" s="371"/>
      <c r="G87" s="371"/>
      <c r="H87" s="371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F14</f>
        <v xml:space="preserve"> Nové  Město nad Met</v>
      </c>
      <c r="G89" s="37"/>
      <c r="H89" s="37"/>
      <c r="I89" s="30" t="s">
        <v>23</v>
      </c>
      <c r="J89" s="60" t="str">
        <f>IF(J14="","",J14)</f>
        <v>18. 11. 2021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25</v>
      </c>
      <c r="D91" s="37"/>
      <c r="E91" s="37"/>
      <c r="F91" s="28" t="str">
        <f>E17</f>
        <v>SŠ a ZŠ ,  Nové  Město nad Met</v>
      </c>
      <c r="G91" s="37"/>
      <c r="H91" s="37"/>
      <c r="I91" s="30" t="s">
        <v>31</v>
      </c>
      <c r="J91" s="33" t="str">
        <f>E23</f>
        <v xml:space="preserve">Ing. Marcela Kalužná 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29</v>
      </c>
      <c r="D92" s="37"/>
      <c r="E92" s="37"/>
      <c r="F92" s="28" t="str">
        <f>IF(E20="","",E20)</f>
        <v>Vyplň údaj</v>
      </c>
      <c r="G92" s="37"/>
      <c r="H92" s="37"/>
      <c r="I92" s="30" t="s">
        <v>35</v>
      </c>
      <c r="J92" s="33" t="str">
        <f>E26</f>
        <v xml:space="preserve">Ing. Marcela Kalužná 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52"/>
      <c r="B94" s="153"/>
      <c r="C94" s="154" t="s">
        <v>128</v>
      </c>
      <c r="D94" s="155" t="s">
        <v>57</v>
      </c>
      <c r="E94" s="155" t="s">
        <v>53</v>
      </c>
      <c r="F94" s="155" t="s">
        <v>54</v>
      </c>
      <c r="G94" s="155" t="s">
        <v>129</v>
      </c>
      <c r="H94" s="155" t="s">
        <v>130</v>
      </c>
      <c r="I94" s="155" t="s">
        <v>131</v>
      </c>
      <c r="J94" s="155" t="s">
        <v>113</v>
      </c>
      <c r="K94" s="156" t="s">
        <v>132</v>
      </c>
      <c r="L94" s="157"/>
      <c r="M94" s="69" t="s">
        <v>19</v>
      </c>
      <c r="N94" s="70" t="s">
        <v>42</v>
      </c>
      <c r="O94" s="70" t="s">
        <v>133</v>
      </c>
      <c r="P94" s="70" t="s">
        <v>134</v>
      </c>
      <c r="Q94" s="70" t="s">
        <v>135</v>
      </c>
      <c r="R94" s="70" t="s">
        <v>136</v>
      </c>
      <c r="S94" s="70" t="s">
        <v>137</v>
      </c>
      <c r="T94" s="71" t="s">
        <v>138</v>
      </c>
      <c r="U94" s="152"/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</row>
    <row r="95" spans="1:63" s="2" customFormat="1" ht="22.9" customHeight="1">
      <c r="A95" s="35"/>
      <c r="B95" s="36"/>
      <c r="C95" s="76" t="s">
        <v>139</v>
      </c>
      <c r="D95" s="37"/>
      <c r="E95" s="37"/>
      <c r="F95" s="37"/>
      <c r="G95" s="37"/>
      <c r="H95" s="37"/>
      <c r="I95" s="37"/>
      <c r="J95" s="158">
        <f>BK95</f>
        <v>0</v>
      </c>
      <c r="K95" s="37"/>
      <c r="L95" s="40"/>
      <c r="M95" s="72"/>
      <c r="N95" s="159"/>
      <c r="O95" s="73"/>
      <c r="P95" s="160">
        <f>P96+P194</f>
        <v>0</v>
      </c>
      <c r="Q95" s="73"/>
      <c r="R95" s="160">
        <f>R96+R194</f>
        <v>0.92500970000000005</v>
      </c>
      <c r="S95" s="73"/>
      <c r="T95" s="161">
        <f>T96+T194</f>
        <v>0.51100000000000001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71</v>
      </c>
      <c r="AU95" s="18" t="s">
        <v>114</v>
      </c>
      <c r="BK95" s="162">
        <f>BK96+BK194</f>
        <v>0</v>
      </c>
    </row>
    <row r="96" spans="1:63" s="12" customFormat="1" ht="25.9" customHeight="1">
      <c r="B96" s="163"/>
      <c r="C96" s="164"/>
      <c r="D96" s="165" t="s">
        <v>71</v>
      </c>
      <c r="E96" s="166" t="s">
        <v>140</v>
      </c>
      <c r="F96" s="166" t="s">
        <v>141</v>
      </c>
      <c r="G96" s="164"/>
      <c r="H96" s="164"/>
      <c r="I96" s="167"/>
      <c r="J96" s="168">
        <f>BK96</f>
        <v>0</v>
      </c>
      <c r="K96" s="164"/>
      <c r="L96" s="169"/>
      <c r="M96" s="170"/>
      <c r="N96" s="171"/>
      <c r="O96" s="171"/>
      <c r="P96" s="172">
        <f>P97+P141+P148+P164+P179+P190</f>
        <v>0</v>
      </c>
      <c r="Q96" s="171"/>
      <c r="R96" s="172">
        <f>R97+R141+R148+R164+R179+R190</f>
        <v>0.881911</v>
      </c>
      <c r="S96" s="171"/>
      <c r="T96" s="173">
        <f>T97+T141+T148+T164+T179+T190</f>
        <v>0.51100000000000001</v>
      </c>
      <c r="AR96" s="174" t="s">
        <v>79</v>
      </c>
      <c r="AT96" s="175" t="s">
        <v>71</v>
      </c>
      <c r="AU96" s="175" t="s">
        <v>72</v>
      </c>
      <c r="AY96" s="174" t="s">
        <v>142</v>
      </c>
      <c r="BK96" s="176">
        <f>BK97+BK141+BK148+BK164+BK179+BK190</f>
        <v>0</v>
      </c>
    </row>
    <row r="97" spans="1:65" s="12" customFormat="1" ht="22.9" customHeight="1">
      <c r="B97" s="163"/>
      <c r="C97" s="164"/>
      <c r="D97" s="165" t="s">
        <v>71</v>
      </c>
      <c r="E97" s="177" t="s">
        <v>79</v>
      </c>
      <c r="F97" s="177" t="s">
        <v>143</v>
      </c>
      <c r="G97" s="164"/>
      <c r="H97" s="164"/>
      <c r="I97" s="167"/>
      <c r="J97" s="178">
        <f>BK97</f>
        <v>0</v>
      </c>
      <c r="K97" s="164"/>
      <c r="L97" s="169"/>
      <c r="M97" s="170"/>
      <c r="N97" s="171"/>
      <c r="O97" s="171"/>
      <c r="P97" s="172">
        <f>SUM(P98:P140)</f>
        <v>0</v>
      </c>
      <c r="Q97" s="171"/>
      <c r="R97" s="172">
        <f>SUM(R98:R140)</f>
        <v>0.31861600000000001</v>
      </c>
      <c r="S97" s="171"/>
      <c r="T97" s="173">
        <f>SUM(T98:T140)</f>
        <v>0</v>
      </c>
      <c r="AR97" s="174" t="s">
        <v>79</v>
      </c>
      <c r="AT97" s="175" t="s">
        <v>71</v>
      </c>
      <c r="AU97" s="175" t="s">
        <v>79</v>
      </c>
      <c r="AY97" s="174" t="s">
        <v>142</v>
      </c>
      <c r="BK97" s="176">
        <f>SUM(BK98:BK140)</f>
        <v>0</v>
      </c>
    </row>
    <row r="98" spans="1:65" s="2" customFormat="1" ht="24.2" customHeight="1">
      <c r="A98" s="35"/>
      <c r="B98" s="36"/>
      <c r="C98" s="179" t="s">
        <v>79</v>
      </c>
      <c r="D98" s="179" t="s">
        <v>144</v>
      </c>
      <c r="E98" s="180" t="s">
        <v>484</v>
      </c>
      <c r="F98" s="181" t="s">
        <v>485</v>
      </c>
      <c r="G98" s="182" t="s">
        <v>373</v>
      </c>
      <c r="H98" s="183">
        <v>2</v>
      </c>
      <c r="I98" s="184"/>
      <c r="J98" s="185">
        <f>ROUND(I98*H98,2)</f>
        <v>0</v>
      </c>
      <c r="K98" s="181" t="s">
        <v>148</v>
      </c>
      <c r="L98" s="40"/>
      <c r="M98" s="186" t="s">
        <v>19</v>
      </c>
      <c r="N98" s="187" t="s">
        <v>43</v>
      </c>
      <c r="O98" s="65"/>
      <c r="P98" s="188">
        <f>O98*H98</f>
        <v>0</v>
      </c>
      <c r="Q98" s="188">
        <v>8.6800000000000002E-3</v>
      </c>
      <c r="R98" s="188">
        <f>Q98*H98</f>
        <v>1.736E-2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149</v>
      </c>
      <c r="AT98" s="190" t="s">
        <v>144</v>
      </c>
      <c r="AU98" s="190" t="s">
        <v>81</v>
      </c>
      <c r="AY98" s="18" t="s">
        <v>142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79</v>
      </c>
      <c r="BK98" s="191">
        <f>ROUND(I98*H98,2)</f>
        <v>0</v>
      </c>
      <c r="BL98" s="18" t="s">
        <v>149</v>
      </c>
      <c r="BM98" s="190" t="s">
        <v>883</v>
      </c>
    </row>
    <row r="99" spans="1:65" s="2" customFormat="1" ht="58.5">
      <c r="A99" s="35"/>
      <c r="B99" s="36"/>
      <c r="C99" s="37"/>
      <c r="D99" s="192" t="s">
        <v>151</v>
      </c>
      <c r="E99" s="37"/>
      <c r="F99" s="193" t="s">
        <v>487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151</v>
      </c>
      <c r="AU99" s="18" t="s">
        <v>81</v>
      </c>
    </row>
    <row r="100" spans="1:65" s="2" customFormat="1">
      <c r="A100" s="35"/>
      <c r="B100" s="36"/>
      <c r="C100" s="37"/>
      <c r="D100" s="197" t="s">
        <v>153</v>
      </c>
      <c r="E100" s="37"/>
      <c r="F100" s="198" t="s">
        <v>488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153</v>
      </c>
      <c r="AU100" s="18" t="s">
        <v>81</v>
      </c>
    </row>
    <row r="101" spans="1:65" s="13" customFormat="1">
      <c r="B101" s="199"/>
      <c r="C101" s="200"/>
      <c r="D101" s="192" t="s">
        <v>155</v>
      </c>
      <c r="E101" s="201" t="s">
        <v>19</v>
      </c>
      <c r="F101" s="202" t="s">
        <v>884</v>
      </c>
      <c r="G101" s="200"/>
      <c r="H101" s="203">
        <v>2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155</v>
      </c>
      <c r="AU101" s="209" t="s">
        <v>81</v>
      </c>
      <c r="AV101" s="13" t="s">
        <v>81</v>
      </c>
      <c r="AW101" s="13" t="s">
        <v>34</v>
      </c>
      <c r="AX101" s="13" t="s">
        <v>79</v>
      </c>
      <c r="AY101" s="209" t="s">
        <v>142</v>
      </c>
    </row>
    <row r="102" spans="1:65" s="2" customFormat="1" ht="24.2" customHeight="1">
      <c r="A102" s="35"/>
      <c r="B102" s="36"/>
      <c r="C102" s="179" t="s">
        <v>81</v>
      </c>
      <c r="D102" s="179" t="s">
        <v>144</v>
      </c>
      <c r="E102" s="180" t="s">
        <v>490</v>
      </c>
      <c r="F102" s="181" t="s">
        <v>491</v>
      </c>
      <c r="G102" s="182" t="s">
        <v>373</v>
      </c>
      <c r="H102" s="183">
        <v>4</v>
      </c>
      <c r="I102" s="184"/>
      <c r="J102" s="185">
        <f>ROUND(I102*H102,2)</f>
        <v>0</v>
      </c>
      <c r="K102" s="181" t="s">
        <v>148</v>
      </c>
      <c r="L102" s="40"/>
      <c r="M102" s="186" t="s">
        <v>19</v>
      </c>
      <c r="N102" s="187" t="s">
        <v>43</v>
      </c>
      <c r="O102" s="65"/>
      <c r="P102" s="188">
        <f>O102*H102</f>
        <v>0</v>
      </c>
      <c r="Q102" s="188">
        <v>1.068E-2</v>
      </c>
      <c r="R102" s="188">
        <f>Q102*H102</f>
        <v>4.2720000000000001E-2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149</v>
      </c>
      <c r="AT102" s="190" t="s">
        <v>144</v>
      </c>
      <c r="AU102" s="190" t="s">
        <v>81</v>
      </c>
      <c r="AY102" s="18" t="s">
        <v>142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79</v>
      </c>
      <c r="BK102" s="191">
        <f>ROUND(I102*H102,2)</f>
        <v>0</v>
      </c>
      <c r="BL102" s="18" t="s">
        <v>149</v>
      </c>
      <c r="BM102" s="190" t="s">
        <v>885</v>
      </c>
    </row>
    <row r="103" spans="1:65" s="2" customFormat="1" ht="58.5">
      <c r="A103" s="35"/>
      <c r="B103" s="36"/>
      <c r="C103" s="37"/>
      <c r="D103" s="192" t="s">
        <v>151</v>
      </c>
      <c r="E103" s="37"/>
      <c r="F103" s="193" t="s">
        <v>493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151</v>
      </c>
      <c r="AU103" s="18" t="s">
        <v>81</v>
      </c>
    </row>
    <row r="104" spans="1:65" s="2" customFormat="1">
      <c r="A104" s="35"/>
      <c r="B104" s="36"/>
      <c r="C104" s="37"/>
      <c r="D104" s="197" t="s">
        <v>153</v>
      </c>
      <c r="E104" s="37"/>
      <c r="F104" s="198" t="s">
        <v>494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153</v>
      </c>
      <c r="AU104" s="18" t="s">
        <v>81</v>
      </c>
    </row>
    <row r="105" spans="1:65" s="13" customFormat="1">
      <c r="B105" s="199"/>
      <c r="C105" s="200"/>
      <c r="D105" s="192" t="s">
        <v>155</v>
      </c>
      <c r="E105" s="201" t="s">
        <v>19</v>
      </c>
      <c r="F105" s="202" t="s">
        <v>886</v>
      </c>
      <c r="G105" s="200"/>
      <c r="H105" s="203">
        <v>4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155</v>
      </c>
      <c r="AU105" s="209" t="s">
        <v>81</v>
      </c>
      <c r="AV105" s="13" t="s">
        <v>81</v>
      </c>
      <c r="AW105" s="13" t="s">
        <v>34</v>
      </c>
      <c r="AX105" s="13" t="s">
        <v>79</v>
      </c>
      <c r="AY105" s="209" t="s">
        <v>142</v>
      </c>
    </row>
    <row r="106" spans="1:65" s="2" customFormat="1" ht="24.2" customHeight="1">
      <c r="A106" s="35"/>
      <c r="B106" s="36"/>
      <c r="C106" s="179" t="s">
        <v>162</v>
      </c>
      <c r="D106" s="179" t="s">
        <v>144</v>
      </c>
      <c r="E106" s="180" t="s">
        <v>495</v>
      </c>
      <c r="F106" s="181" t="s">
        <v>496</v>
      </c>
      <c r="G106" s="182" t="s">
        <v>373</v>
      </c>
      <c r="H106" s="183">
        <v>6</v>
      </c>
      <c r="I106" s="184"/>
      <c r="J106" s="185">
        <f>ROUND(I106*H106,2)</f>
        <v>0</v>
      </c>
      <c r="K106" s="181" t="s">
        <v>148</v>
      </c>
      <c r="L106" s="40"/>
      <c r="M106" s="186" t="s">
        <v>19</v>
      </c>
      <c r="N106" s="187" t="s">
        <v>43</v>
      </c>
      <c r="O106" s="65"/>
      <c r="P106" s="188">
        <f>O106*H106</f>
        <v>0</v>
      </c>
      <c r="Q106" s="188">
        <v>3.6900000000000002E-2</v>
      </c>
      <c r="R106" s="188">
        <f>Q106*H106</f>
        <v>0.22140000000000001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149</v>
      </c>
      <c r="AT106" s="190" t="s">
        <v>144</v>
      </c>
      <c r="AU106" s="190" t="s">
        <v>81</v>
      </c>
      <c r="AY106" s="18" t="s">
        <v>142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79</v>
      </c>
      <c r="BK106" s="191">
        <f>ROUND(I106*H106,2)</f>
        <v>0</v>
      </c>
      <c r="BL106" s="18" t="s">
        <v>149</v>
      </c>
      <c r="BM106" s="190" t="s">
        <v>887</v>
      </c>
    </row>
    <row r="107" spans="1:65" s="2" customFormat="1" ht="58.5">
      <c r="A107" s="35"/>
      <c r="B107" s="36"/>
      <c r="C107" s="37"/>
      <c r="D107" s="192" t="s">
        <v>151</v>
      </c>
      <c r="E107" s="37"/>
      <c r="F107" s="193" t="s">
        <v>498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151</v>
      </c>
      <c r="AU107" s="18" t="s">
        <v>81</v>
      </c>
    </row>
    <row r="108" spans="1:65" s="2" customFormat="1">
      <c r="A108" s="35"/>
      <c r="B108" s="36"/>
      <c r="C108" s="37"/>
      <c r="D108" s="197" t="s">
        <v>153</v>
      </c>
      <c r="E108" s="37"/>
      <c r="F108" s="198" t="s">
        <v>499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153</v>
      </c>
      <c r="AU108" s="18" t="s">
        <v>81</v>
      </c>
    </row>
    <row r="109" spans="1:65" s="13" customFormat="1">
      <c r="B109" s="199"/>
      <c r="C109" s="200"/>
      <c r="D109" s="192" t="s">
        <v>155</v>
      </c>
      <c r="E109" s="201" t="s">
        <v>19</v>
      </c>
      <c r="F109" s="202" t="s">
        <v>888</v>
      </c>
      <c r="G109" s="200"/>
      <c r="H109" s="203">
        <v>6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155</v>
      </c>
      <c r="AU109" s="209" t="s">
        <v>81</v>
      </c>
      <c r="AV109" s="13" t="s">
        <v>81</v>
      </c>
      <c r="AW109" s="13" t="s">
        <v>34</v>
      </c>
      <c r="AX109" s="13" t="s">
        <v>79</v>
      </c>
      <c r="AY109" s="209" t="s">
        <v>142</v>
      </c>
    </row>
    <row r="110" spans="1:65" s="2" customFormat="1" ht="33" customHeight="1">
      <c r="A110" s="35"/>
      <c r="B110" s="36"/>
      <c r="C110" s="179" t="s">
        <v>149</v>
      </c>
      <c r="D110" s="179" t="s">
        <v>144</v>
      </c>
      <c r="E110" s="180" t="s">
        <v>889</v>
      </c>
      <c r="F110" s="181" t="s">
        <v>890</v>
      </c>
      <c r="G110" s="182" t="s">
        <v>147</v>
      </c>
      <c r="H110" s="183">
        <v>7.8840000000000003</v>
      </c>
      <c r="I110" s="184"/>
      <c r="J110" s="185">
        <f>ROUND(I110*H110,2)</f>
        <v>0</v>
      </c>
      <c r="K110" s="181" t="s">
        <v>148</v>
      </c>
      <c r="L110" s="40"/>
      <c r="M110" s="186" t="s">
        <v>19</v>
      </c>
      <c r="N110" s="187" t="s">
        <v>43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149</v>
      </c>
      <c r="AT110" s="190" t="s">
        <v>144</v>
      </c>
      <c r="AU110" s="190" t="s">
        <v>81</v>
      </c>
      <c r="AY110" s="18" t="s">
        <v>142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79</v>
      </c>
      <c r="BK110" s="191">
        <f>ROUND(I110*H110,2)</f>
        <v>0</v>
      </c>
      <c r="BL110" s="18" t="s">
        <v>149</v>
      </c>
      <c r="BM110" s="190" t="s">
        <v>891</v>
      </c>
    </row>
    <row r="111" spans="1:65" s="2" customFormat="1" ht="29.25">
      <c r="A111" s="35"/>
      <c r="B111" s="36"/>
      <c r="C111" s="37"/>
      <c r="D111" s="192" t="s">
        <v>151</v>
      </c>
      <c r="E111" s="37"/>
      <c r="F111" s="193" t="s">
        <v>892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151</v>
      </c>
      <c r="AU111" s="18" t="s">
        <v>81</v>
      </c>
    </row>
    <row r="112" spans="1:65" s="2" customFormat="1">
      <c r="A112" s="35"/>
      <c r="B112" s="36"/>
      <c r="C112" s="37"/>
      <c r="D112" s="197" t="s">
        <v>153</v>
      </c>
      <c r="E112" s="37"/>
      <c r="F112" s="198" t="s">
        <v>893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153</v>
      </c>
      <c r="AU112" s="18" t="s">
        <v>81</v>
      </c>
    </row>
    <row r="113" spans="1:65" s="13" customFormat="1">
      <c r="B113" s="199"/>
      <c r="C113" s="200"/>
      <c r="D113" s="192" t="s">
        <v>155</v>
      </c>
      <c r="E113" s="201" t="s">
        <v>19</v>
      </c>
      <c r="F113" s="202" t="s">
        <v>894</v>
      </c>
      <c r="G113" s="200"/>
      <c r="H113" s="203">
        <v>2.1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155</v>
      </c>
      <c r="AU113" s="209" t="s">
        <v>81</v>
      </c>
      <c r="AV113" s="13" t="s">
        <v>81</v>
      </c>
      <c r="AW113" s="13" t="s">
        <v>34</v>
      </c>
      <c r="AX113" s="13" t="s">
        <v>72</v>
      </c>
      <c r="AY113" s="209" t="s">
        <v>142</v>
      </c>
    </row>
    <row r="114" spans="1:65" s="13" customFormat="1">
      <c r="B114" s="199"/>
      <c r="C114" s="200"/>
      <c r="D114" s="192" t="s">
        <v>155</v>
      </c>
      <c r="E114" s="201" t="s">
        <v>19</v>
      </c>
      <c r="F114" s="202" t="s">
        <v>895</v>
      </c>
      <c r="G114" s="200"/>
      <c r="H114" s="203">
        <v>1.3440000000000001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155</v>
      </c>
      <c r="AU114" s="209" t="s">
        <v>81</v>
      </c>
      <c r="AV114" s="13" t="s">
        <v>81</v>
      </c>
      <c r="AW114" s="13" t="s">
        <v>34</v>
      </c>
      <c r="AX114" s="13" t="s">
        <v>72</v>
      </c>
      <c r="AY114" s="209" t="s">
        <v>142</v>
      </c>
    </row>
    <row r="115" spans="1:65" s="13" customFormat="1">
      <c r="B115" s="199"/>
      <c r="C115" s="200"/>
      <c r="D115" s="192" t="s">
        <v>155</v>
      </c>
      <c r="E115" s="201" t="s">
        <v>19</v>
      </c>
      <c r="F115" s="202" t="s">
        <v>896</v>
      </c>
      <c r="G115" s="200"/>
      <c r="H115" s="203">
        <v>4.4400000000000004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155</v>
      </c>
      <c r="AU115" s="209" t="s">
        <v>81</v>
      </c>
      <c r="AV115" s="13" t="s">
        <v>81</v>
      </c>
      <c r="AW115" s="13" t="s">
        <v>34</v>
      </c>
      <c r="AX115" s="13" t="s">
        <v>72</v>
      </c>
      <c r="AY115" s="209" t="s">
        <v>142</v>
      </c>
    </row>
    <row r="116" spans="1:65" s="14" customFormat="1">
      <c r="B116" s="210"/>
      <c r="C116" s="211"/>
      <c r="D116" s="192" t="s">
        <v>155</v>
      </c>
      <c r="E116" s="212" t="s">
        <v>19</v>
      </c>
      <c r="F116" s="213" t="s">
        <v>200</v>
      </c>
      <c r="G116" s="211"/>
      <c r="H116" s="214">
        <v>7.8840000000000003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155</v>
      </c>
      <c r="AU116" s="220" t="s">
        <v>81</v>
      </c>
      <c r="AV116" s="14" t="s">
        <v>149</v>
      </c>
      <c r="AW116" s="14" t="s">
        <v>34</v>
      </c>
      <c r="AX116" s="14" t="s">
        <v>79</v>
      </c>
      <c r="AY116" s="220" t="s">
        <v>142</v>
      </c>
    </row>
    <row r="117" spans="1:65" s="2" customFormat="1" ht="37.9" customHeight="1">
      <c r="A117" s="35"/>
      <c r="B117" s="36"/>
      <c r="C117" s="179" t="s">
        <v>176</v>
      </c>
      <c r="D117" s="179" t="s">
        <v>144</v>
      </c>
      <c r="E117" s="180" t="s">
        <v>897</v>
      </c>
      <c r="F117" s="181" t="s">
        <v>898</v>
      </c>
      <c r="G117" s="182" t="s">
        <v>147</v>
      </c>
      <c r="H117" s="183">
        <v>4.4400000000000004</v>
      </c>
      <c r="I117" s="184"/>
      <c r="J117" s="185">
        <f>ROUND(I117*H117,2)</f>
        <v>0</v>
      </c>
      <c r="K117" s="181" t="s">
        <v>148</v>
      </c>
      <c r="L117" s="40"/>
      <c r="M117" s="186" t="s">
        <v>19</v>
      </c>
      <c r="N117" s="187" t="s">
        <v>43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149</v>
      </c>
      <c r="AT117" s="190" t="s">
        <v>144</v>
      </c>
      <c r="AU117" s="190" t="s">
        <v>81</v>
      </c>
      <c r="AY117" s="18" t="s">
        <v>142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79</v>
      </c>
      <c r="BK117" s="191">
        <f>ROUND(I117*H117,2)</f>
        <v>0</v>
      </c>
      <c r="BL117" s="18" t="s">
        <v>149</v>
      </c>
      <c r="BM117" s="190" t="s">
        <v>899</v>
      </c>
    </row>
    <row r="118" spans="1:65" s="2" customFormat="1" ht="29.25">
      <c r="A118" s="35"/>
      <c r="B118" s="36"/>
      <c r="C118" s="37"/>
      <c r="D118" s="192" t="s">
        <v>151</v>
      </c>
      <c r="E118" s="37"/>
      <c r="F118" s="193" t="s">
        <v>900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151</v>
      </c>
      <c r="AU118" s="18" t="s">
        <v>81</v>
      </c>
    </row>
    <row r="119" spans="1:65" s="2" customFormat="1">
      <c r="A119" s="35"/>
      <c r="B119" s="36"/>
      <c r="C119" s="37"/>
      <c r="D119" s="197" t="s">
        <v>153</v>
      </c>
      <c r="E119" s="37"/>
      <c r="F119" s="198" t="s">
        <v>901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153</v>
      </c>
      <c r="AU119" s="18" t="s">
        <v>81</v>
      </c>
    </row>
    <row r="120" spans="1:65" s="13" customFormat="1">
      <c r="B120" s="199"/>
      <c r="C120" s="200"/>
      <c r="D120" s="192" t="s">
        <v>155</v>
      </c>
      <c r="E120" s="201" t="s">
        <v>19</v>
      </c>
      <c r="F120" s="202" t="s">
        <v>902</v>
      </c>
      <c r="G120" s="200"/>
      <c r="H120" s="203">
        <v>4.4400000000000004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155</v>
      </c>
      <c r="AU120" s="209" t="s">
        <v>81</v>
      </c>
      <c r="AV120" s="13" t="s">
        <v>81</v>
      </c>
      <c r="AW120" s="13" t="s">
        <v>34</v>
      </c>
      <c r="AX120" s="13" t="s">
        <v>79</v>
      </c>
      <c r="AY120" s="209" t="s">
        <v>142</v>
      </c>
    </row>
    <row r="121" spans="1:65" s="2" customFormat="1" ht="44.25" customHeight="1">
      <c r="A121" s="35"/>
      <c r="B121" s="36"/>
      <c r="C121" s="179" t="s">
        <v>184</v>
      </c>
      <c r="D121" s="179" t="s">
        <v>144</v>
      </c>
      <c r="E121" s="180" t="s">
        <v>903</v>
      </c>
      <c r="F121" s="181" t="s">
        <v>904</v>
      </c>
      <c r="G121" s="182" t="s">
        <v>373</v>
      </c>
      <c r="H121" s="183">
        <v>8</v>
      </c>
      <c r="I121" s="184"/>
      <c r="J121" s="185">
        <f>ROUND(I121*H121,2)</f>
        <v>0</v>
      </c>
      <c r="K121" s="181" t="s">
        <v>148</v>
      </c>
      <c r="L121" s="40"/>
      <c r="M121" s="186" t="s">
        <v>19</v>
      </c>
      <c r="N121" s="187" t="s">
        <v>43</v>
      </c>
      <c r="O121" s="65"/>
      <c r="P121" s="188">
        <f>O121*H121</f>
        <v>0</v>
      </c>
      <c r="Q121" s="188">
        <v>3.2000000000000002E-3</v>
      </c>
      <c r="R121" s="188">
        <f>Q121*H121</f>
        <v>2.5600000000000001E-2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149</v>
      </c>
      <c r="AT121" s="190" t="s">
        <v>144</v>
      </c>
      <c r="AU121" s="190" t="s">
        <v>81</v>
      </c>
      <c r="AY121" s="18" t="s">
        <v>142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79</v>
      </c>
      <c r="BK121" s="191">
        <f>ROUND(I121*H121,2)</f>
        <v>0</v>
      </c>
      <c r="BL121" s="18" t="s">
        <v>149</v>
      </c>
      <c r="BM121" s="190" t="s">
        <v>905</v>
      </c>
    </row>
    <row r="122" spans="1:65" s="2" customFormat="1" ht="29.25">
      <c r="A122" s="35"/>
      <c r="B122" s="36"/>
      <c r="C122" s="37"/>
      <c r="D122" s="192" t="s">
        <v>151</v>
      </c>
      <c r="E122" s="37"/>
      <c r="F122" s="193" t="s">
        <v>906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151</v>
      </c>
      <c r="AU122" s="18" t="s">
        <v>81</v>
      </c>
    </row>
    <row r="123" spans="1:65" s="2" customFormat="1">
      <c r="A123" s="35"/>
      <c r="B123" s="36"/>
      <c r="C123" s="37"/>
      <c r="D123" s="197" t="s">
        <v>153</v>
      </c>
      <c r="E123" s="37"/>
      <c r="F123" s="198" t="s">
        <v>907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153</v>
      </c>
      <c r="AU123" s="18" t="s">
        <v>81</v>
      </c>
    </row>
    <row r="124" spans="1:65" s="13" customFormat="1">
      <c r="B124" s="199"/>
      <c r="C124" s="200"/>
      <c r="D124" s="192" t="s">
        <v>155</v>
      </c>
      <c r="E124" s="201" t="s">
        <v>19</v>
      </c>
      <c r="F124" s="202" t="s">
        <v>908</v>
      </c>
      <c r="G124" s="200"/>
      <c r="H124" s="203">
        <v>8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155</v>
      </c>
      <c r="AU124" s="209" t="s">
        <v>81</v>
      </c>
      <c r="AV124" s="13" t="s">
        <v>81</v>
      </c>
      <c r="AW124" s="13" t="s">
        <v>34</v>
      </c>
      <c r="AX124" s="13" t="s">
        <v>79</v>
      </c>
      <c r="AY124" s="209" t="s">
        <v>142</v>
      </c>
    </row>
    <row r="125" spans="1:65" s="2" customFormat="1" ht="37.9" customHeight="1">
      <c r="A125" s="35"/>
      <c r="B125" s="36"/>
      <c r="C125" s="179" t="s">
        <v>191</v>
      </c>
      <c r="D125" s="179" t="s">
        <v>144</v>
      </c>
      <c r="E125" s="180" t="s">
        <v>909</v>
      </c>
      <c r="F125" s="181" t="s">
        <v>910</v>
      </c>
      <c r="G125" s="182" t="s">
        <v>147</v>
      </c>
      <c r="H125" s="183">
        <v>8.8000000000000007</v>
      </c>
      <c r="I125" s="184"/>
      <c r="J125" s="185">
        <f>ROUND(I125*H125,2)</f>
        <v>0</v>
      </c>
      <c r="K125" s="181" t="s">
        <v>148</v>
      </c>
      <c r="L125" s="40"/>
      <c r="M125" s="186" t="s">
        <v>19</v>
      </c>
      <c r="N125" s="187" t="s">
        <v>43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149</v>
      </c>
      <c r="AT125" s="190" t="s">
        <v>144</v>
      </c>
      <c r="AU125" s="190" t="s">
        <v>81</v>
      </c>
      <c r="AY125" s="18" t="s">
        <v>142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79</v>
      </c>
      <c r="BK125" s="191">
        <f>ROUND(I125*H125,2)</f>
        <v>0</v>
      </c>
      <c r="BL125" s="18" t="s">
        <v>149</v>
      </c>
      <c r="BM125" s="190" t="s">
        <v>911</v>
      </c>
    </row>
    <row r="126" spans="1:65" s="2" customFormat="1" ht="39">
      <c r="A126" s="35"/>
      <c r="B126" s="36"/>
      <c r="C126" s="37"/>
      <c r="D126" s="192" t="s">
        <v>151</v>
      </c>
      <c r="E126" s="37"/>
      <c r="F126" s="193" t="s">
        <v>912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151</v>
      </c>
      <c r="AU126" s="18" t="s">
        <v>81</v>
      </c>
    </row>
    <row r="127" spans="1:65" s="2" customFormat="1">
      <c r="A127" s="35"/>
      <c r="B127" s="36"/>
      <c r="C127" s="37"/>
      <c r="D127" s="197" t="s">
        <v>153</v>
      </c>
      <c r="E127" s="37"/>
      <c r="F127" s="198" t="s">
        <v>913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153</v>
      </c>
      <c r="AU127" s="18" t="s">
        <v>81</v>
      </c>
    </row>
    <row r="128" spans="1:65" s="13" customFormat="1" ht="22.5">
      <c r="B128" s="199"/>
      <c r="C128" s="200"/>
      <c r="D128" s="192" t="s">
        <v>155</v>
      </c>
      <c r="E128" s="201" t="s">
        <v>19</v>
      </c>
      <c r="F128" s="202" t="s">
        <v>914</v>
      </c>
      <c r="G128" s="200"/>
      <c r="H128" s="203">
        <v>8.8000000000000007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155</v>
      </c>
      <c r="AU128" s="209" t="s">
        <v>81</v>
      </c>
      <c r="AV128" s="13" t="s">
        <v>81</v>
      </c>
      <c r="AW128" s="13" t="s">
        <v>34</v>
      </c>
      <c r="AX128" s="13" t="s">
        <v>79</v>
      </c>
      <c r="AY128" s="209" t="s">
        <v>142</v>
      </c>
    </row>
    <row r="129" spans="1:65" s="2" customFormat="1" ht="24.2" customHeight="1">
      <c r="A129" s="35"/>
      <c r="B129" s="36"/>
      <c r="C129" s="179" t="s">
        <v>201</v>
      </c>
      <c r="D129" s="179" t="s">
        <v>144</v>
      </c>
      <c r="E129" s="180" t="s">
        <v>915</v>
      </c>
      <c r="F129" s="181" t="s">
        <v>916</v>
      </c>
      <c r="G129" s="182" t="s">
        <v>179</v>
      </c>
      <c r="H129" s="183">
        <v>12</v>
      </c>
      <c r="I129" s="184"/>
      <c r="J129" s="185">
        <f>ROUND(I129*H129,2)</f>
        <v>0</v>
      </c>
      <c r="K129" s="181" t="s">
        <v>148</v>
      </c>
      <c r="L129" s="40"/>
      <c r="M129" s="186" t="s">
        <v>19</v>
      </c>
      <c r="N129" s="187" t="s">
        <v>43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149</v>
      </c>
      <c r="AT129" s="190" t="s">
        <v>144</v>
      </c>
      <c r="AU129" s="190" t="s">
        <v>81</v>
      </c>
      <c r="AY129" s="18" t="s">
        <v>142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79</v>
      </c>
      <c r="BK129" s="191">
        <f>ROUND(I129*H129,2)</f>
        <v>0</v>
      </c>
      <c r="BL129" s="18" t="s">
        <v>149</v>
      </c>
      <c r="BM129" s="190" t="s">
        <v>917</v>
      </c>
    </row>
    <row r="130" spans="1:65" s="2" customFormat="1" ht="19.5">
      <c r="A130" s="35"/>
      <c r="B130" s="36"/>
      <c r="C130" s="37"/>
      <c r="D130" s="192" t="s">
        <v>151</v>
      </c>
      <c r="E130" s="37"/>
      <c r="F130" s="193" t="s">
        <v>918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151</v>
      </c>
      <c r="AU130" s="18" t="s">
        <v>81</v>
      </c>
    </row>
    <row r="131" spans="1:65" s="2" customFormat="1">
      <c r="A131" s="35"/>
      <c r="B131" s="36"/>
      <c r="C131" s="37"/>
      <c r="D131" s="197" t="s">
        <v>153</v>
      </c>
      <c r="E131" s="37"/>
      <c r="F131" s="198" t="s">
        <v>919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153</v>
      </c>
      <c r="AU131" s="18" t="s">
        <v>81</v>
      </c>
    </row>
    <row r="132" spans="1:65" s="13" customFormat="1">
      <c r="B132" s="199"/>
      <c r="C132" s="200"/>
      <c r="D132" s="192" t="s">
        <v>155</v>
      </c>
      <c r="E132" s="201" t="s">
        <v>19</v>
      </c>
      <c r="F132" s="202" t="s">
        <v>920</v>
      </c>
      <c r="G132" s="200"/>
      <c r="H132" s="203">
        <v>12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155</v>
      </c>
      <c r="AU132" s="209" t="s">
        <v>81</v>
      </c>
      <c r="AV132" s="13" t="s">
        <v>81</v>
      </c>
      <c r="AW132" s="13" t="s">
        <v>34</v>
      </c>
      <c r="AX132" s="13" t="s">
        <v>79</v>
      </c>
      <c r="AY132" s="209" t="s">
        <v>142</v>
      </c>
    </row>
    <row r="133" spans="1:65" s="2" customFormat="1" ht="21.75" customHeight="1">
      <c r="A133" s="35"/>
      <c r="B133" s="36"/>
      <c r="C133" s="221" t="s">
        <v>207</v>
      </c>
      <c r="D133" s="221" t="s">
        <v>246</v>
      </c>
      <c r="E133" s="222" t="s">
        <v>921</v>
      </c>
      <c r="F133" s="223" t="s">
        <v>922</v>
      </c>
      <c r="G133" s="224" t="s">
        <v>373</v>
      </c>
      <c r="H133" s="225">
        <v>8.24</v>
      </c>
      <c r="I133" s="226"/>
      <c r="J133" s="227">
        <f>ROUND(I133*H133,2)</f>
        <v>0</v>
      </c>
      <c r="K133" s="223" t="s">
        <v>148</v>
      </c>
      <c r="L133" s="228"/>
      <c r="M133" s="229" t="s">
        <v>19</v>
      </c>
      <c r="N133" s="230" t="s">
        <v>43</v>
      </c>
      <c r="O133" s="65"/>
      <c r="P133" s="188">
        <f>O133*H133</f>
        <v>0</v>
      </c>
      <c r="Q133" s="188">
        <v>1.4E-3</v>
      </c>
      <c r="R133" s="188">
        <f>Q133*H133</f>
        <v>1.1535999999999999E-2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201</v>
      </c>
      <c r="AT133" s="190" t="s">
        <v>246</v>
      </c>
      <c r="AU133" s="190" t="s">
        <v>81</v>
      </c>
      <c r="AY133" s="18" t="s">
        <v>142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79</v>
      </c>
      <c r="BK133" s="191">
        <f>ROUND(I133*H133,2)</f>
        <v>0</v>
      </c>
      <c r="BL133" s="18" t="s">
        <v>149</v>
      </c>
      <c r="BM133" s="190" t="s">
        <v>923</v>
      </c>
    </row>
    <row r="134" spans="1:65" s="2" customFormat="1">
      <c r="A134" s="35"/>
      <c r="B134" s="36"/>
      <c r="C134" s="37"/>
      <c r="D134" s="192" t="s">
        <v>151</v>
      </c>
      <c r="E134" s="37"/>
      <c r="F134" s="193" t="s">
        <v>922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151</v>
      </c>
      <c r="AU134" s="18" t="s">
        <v>81</v>
      </c>
    </row>
    <row r="135" spans="1:65" s="2" customFormat="1">
      <c r="A135" s="35"/>
      <c r="B135" s="36"/>
      <c r="C135" s="37"/>
      <c r="D135" s="197" t="s">
        <v>153</v>
      </c>
      <c r="E135" s="37"/>
      <c r="F135" s="198" t="s">
        <v>924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153</v>
      </c>
      <c r="AU135" s="18" t="s">
        <v>81</v>
      </c>
    </row>
    <row r="136" spans="1:65" s="13" customFormat="1">
      <c r="B136" s="199"/>
      <c r="C136" s="200"/>
      <c r="D136" s="192" t="s">
        <v>155</v>
      </c>
      <c r="E136" s="200"/>
      <c r="F136" s="202" t="s">
        <v>925</v>
      </c>
      <c r="G136" s="200"/>
      <c r="H136" s="203">
        <v>8.24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155</v>
      </c>
      <c r="AU136" s="209" t="s">
        <v>81</v>
      </c>
      <c r="AV136" s="13" t="s">
        <v>81</v>
      </c>
      <c r="AW136" s="13" t="s">
        <v>4</v>
      </c>
      <c r="AX136" s="13" t="s">
        <v>79</v>
      </c>
      <c r="AY136" s="209" t="s">
        <v>142</v>
      </c>
    </row>
    <row r="137" spans="1:65" s="2" customFormat="1" ht="24.2" customHeight="1">
      <c r="A137" s="35"/>
      <c r="B137" s="36"/>
      <c r="C137" s="179" t="s">
        <v>213</v>
      </c>
      <c r="D137" s="179" t="s">
        <v>144</v>
      </c>
      <c r="E137" s="180" t="s">
        <v>613</v>
      </c>
      <c r="F137" s="181" t="s">
        <v>614</v>
      </c>
      <c r="G137" s="182" t="s">
        <v>147</v>
      </c>
      <c r="H137" s="183">
        <v>4.4000000000000004</v>
      </c>
      <c r="I137" s="184"/>
      <c r="J137" s="185">
        <f>ROUND(I137*H137,2)</f>
        <v>0</v>
      </c>
      <c r="K137" s="181" t="s">
        <v>148</v>
      </c>
      <c r="L137" s="40"/>
      <c r="M137" s="186" t="s">
        <v>19</v>
      </c>
      <c r="N137" s="187" t="s">
        <v>43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149</v>
      </c>
      <c r="AT137" s="190" t="s">
        <v>144</v>
      </c>
      <c r="AU137" s="190" t="s">
        <v>81</v>
      </c>
      <c r="AY137" s="18" t="s">
        <v>142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79</v>
      </c>
      <c r="BK137" s="191">
        <f>ROUND(I137*H137,2)</f>
        <v>0</v>
      </c>
      <c r="BL137" s="18" t="s">
        <v>149</v>
      </c>
      <c r="BM137" s="190" t="s">
        <v>926</v>
      </c>
    </row>
    <row r="138" spans="1:65" s="2" customFormat="1" ht="29.25">
      <c r="A138" s="35"/>
      <c r="B138" s="36"/>
      <c r="C138" s="37"/>
      <c r="D138" s="192" t="s">
        <v>151</v>
      </c>
      <c r="E138" s="37"/>
      <c r="F138" s="193" t="s">
        <v>616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151</v>
      </c>
      <c r="AU138" s="18" t="s">
        <v>81</v>
      </c>
    </row>
    <row r="139" spans="1:65" s="2" customFormat="1">
      <c r="A139" s="35"/>
      <c r="B139" s="36"/>
      <c r="C139" s="37"/>
      <c r="D139" s="197" t="s">
        <v>153</v>
      </c>
      <c r="E139" s="37"/>
      <c r="F139" s="198" t="s">
        <v>617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153</v>
      </c>
      <c r="AU139" s="18" t="s">
        <v>81</v>
      </c>
    </row>
    <row r="140" spans="1:65" s="13" customFormat="1">
      <c r="B140" s="199"/>
      <c r="C140" s="200"/>
      <c r="D140" s="192" t="s">
        <v>155</v>
      </c>
      <c r="E140" s="201" t="s">
        <v>19</v>
      </c>
      <c r="F140" s="202" t="s">
        <v>927</v>
      </c>
      <c r="G140" s="200"/>
      <c r="H140" s="203">
        <v>4.4000000000000004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155</v>
      </c>
      <c r="AU140" s="209" t="s">
        <v>81</v>
      </c>
      <c r="AV140" s="13" t="s">
        <v>81</v>
      </c>
      <c r="AW140" s="13" t="s">
        <v>34</v>
      </c>
      <c r="AX140" s="13" t="s">
        <v>79</v>
      </c>
      <c r="AY140" s="209" t="s">
        <v>142</v>
      </c>
    </row>
    <row r="141" spans="1:65" s="12" customFormat="1" ht="22.9" customHeight="1">
      <c r="B141" s="163"/>
      <c r="C141" s="164"/>
      <c r="D141" s="165" t="s">
        <v>71</v>
      </c>
      <c r="E141" s="177" t="s">
        <v>162</v>
      </c>
      <c r="F141" s="177" t="s">
        <v>175</v>
      </c>
      <c r="G141" s="164"/>
      <c r="H141" s="164"/>
      <c r="I141" s="167"/>
      <c r="J141" s="178">
        <f>BK141</f>
        <v>0</v>
      </c>
      <c r="K141" s="164"/>
      <c r="L141" s="169"/>
      <c r="M141" s="170"/>
      <c r="N141" s="171"/>
      <c r="O141" s="171"/>
      <c r="P141" s="172">
        <f>SUM(P142:P147)</f>
        <v>0</v>
      </c>
      <c r="Q141" s="171"/>
      <c r="R141" s="172">
        <f>SUM(R142:R147)</f>
        <v>0.11187999999999999</v>
      </c>
      <c r="S141" s="171"/>
      <c r="T141" s="173">
        <f>SUM(T142:T147)</f>
        <v>0</v>
      </c>
      <c r="AR141" s="174" t="s">
        <v>79</v>
      </c>
      <c r="AT141" s="175" t="s">
        <v>71</v>
      </c>
      <c r="AU141" s="175" t="s">
        <v>79</v>
      </c>
      <c r="AY141" s="174" t="s">
        <v>142</v>
      </c>
      <c r="BK141" s="176">
        <f>SUM(BK142:BK147)</f>
        <v>0</v>
      </c>
    </row>
    <row r="142" spans="1:65" s="2" customFormat="1" ht="24.2" customHeight="1">
      <c r="A142" s="35"/>
      <c r="B142" s="36"/>
      <c r="C142" s="179" t="s">
        <v>220</v>
      </c>
      <c r="D142" s="179" t="s">
        <v>144</v>
      </c>
      <c r="E142" s="180" t="s">
        <v>928</v>
      </c>
      <c r="F142" s="181" t="s">
        <v>929</v>
      </c>
      <c r="G142" s="182" t="s">
        <v>204</v>
      </c>
      <c r="H142" s="183">
        <v>1</v>
      </c>
      <c r="I142" s="184"/>
      <c r="J142" s="185">
        <f>ROUND(I142*H142,2)</f>
        <v>0</v>
      </c>
      <c r="K142" s="181" t="s">
        <v>148</v>
      </c>
      <c r="L142" s="40"/>
      <c r="M142" s="186" t="s">
        <v>19</v>
      </c>
      <c r="N142" s="187" t="s">
        <v>43</v>
      </c>
      <c r="O142" s="65"/>
      <c r="P142" s="188">
        <f>O142*H142</f>
        <v>0</v>
      </c>
      <c r="Q142" s="188">
        <v>2.588E-2</v>
      </c>
      <c r="R142" s="188">
        <f>Q142*H142</f>
        <v>2.588E-2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149</v>
      </c>
      <c r="AT142" s="190" t="s">
        <v>144</v>
      </c>
      <c r="AU142" s="190" t="s">
        <v>81</v>
      </c>
      <c r="AY142" s="18" t="s">
        <v>142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79</v>
      </c>
      <c r="BK142" s="191">
        <f>ROUND(I142*H142,2)</f>
        <v>0</v>
      </c>
      <c r="BL142" s="18" t="s">
        <v>149</v>
      </c>
      <c r="BM142" s="190" t="s">
        <v>930</v>
      </c>
    </row>
    <row r="143" spans="1:65" s="2" customFormat="1" ht="19.5">
      <c r="A143" s="35"/>
      <c r="B143" s="36"/>
      <c r="C143" s="37"/>
      <c r="D143" s="192" t="s">
        <v>151</v>
      </c>
      <c r="E143" s="37"/>
      <c r="F143" s="193" t="s">
        <v>931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151</v>
      </c>
      <c r="AU143" s="18" t="s">
        <v>81</v>
      </c>
    </row>
    <row r="144" spans="1:65" s="2" customFormat="1">
      <c r="A144" s="35"/>
      <c r="B144" s="36"/>
      <c r="C144" s="37"/>
      <c r="D144" s="197" t="s">
        <v>153</v>
      </c>
      <c r="E144" s="37"/>
      <c r="F144" s="198" t="s">
        <v>932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153</v>
      </c>
      <c r="AU144" s="18" t="s">
        <v>81</v>
      </c>
    </row>
    <row r="145" spans="1:65" s="2" customFormat="1" ht="16.5" customHeight="1">
      <c r="A145" s="35"/>
      <c r="B145" s="36"/>
      <c r="C145" s="221" t="s">
        <v>227</v>
      </c>
      <c r="D145" s="221" t="s">
        <v>246</v>
      </c>
      <c r="E145" s="222" t="s">
        <v>933</v>
      </c>
      <c r="F145" s="223" t="s">
        <v>934</v>
      </c>
      <c r="G145" s="224" t="s">
        <v>204</v>
      </c>
      <c r="H145" s="225">
        <v>1</v>
      </c>
      <c r="I145" s="226"/>
      <c r="J145" s="227">
        <f>ROUND(I145*H145,2)</f>
        <v>0</v>
      </c>
      <c r="K145" s="223" t="s">
        <v>148</v>
      </c>
      <c r="L145" s="228"/>
      <c r="M145" s="229" t="s">
        <v>19</v>
      </c>
      <c r="N145" s="230" t="s">
        <v>43</v>
      </c>
      <c r="O145" s="65"/>
      <c r="P145" s="188">
        <f>O145*H145</f>
        <v>0</v>
      </c>
      <c r="Q145" s="188">
        <v>8.5999999999999993E-2</v>
      </c>
      <c r="R145" s="188">
        <f>Q145*H145</f>
        <v>8.5999999999999993E-2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201</v>
      </c>
      <c r="AT145" s="190" t="s">
        <v>246</v>
      </c>
      <c r="AU145" s="190" t="s">
        <v>81</v>
      </c>
      <c r="AY145" s="18" t="s">
        <v>142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79</v>
      </c>
      <c r="BK145" s="191">
        <f>ROUND(I145*H145,2)</f>
        <v>0</v>
      </c>
      <c r="BL145" s="18" t="s">
        <v>149</v>
      </c>
      <c r="BM145" s="190" t="s">
        <v>935</v>
      </c>
    </row>
    <row r="146" spans="1:65" s="2" customFormat="1">
      <c r="A146" s="35"/>
      <c r="B146" s="36"/>
      <c r="C146" s="37"/>
      <c r="D146" s="192" t="s">
        <v>151</v>
      </c>
      <c r="E146" s="37"/>
      <c r="F146" s="193" t="s">
        <v>934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151</v>
      </c>
      <c r="AU146" s="18" t="s">
        <v>81</v>
      </c>
    </row>
    <row r="147" spans="1:65" s="2" customFormat="1">
      <c r="A147" s="35"/>
      <c r="B147" s="36"/>
      <c r="C147" s="37"/>
      <c r="D147" s="197" t="s">
        <v>153</v>
      </c>
      <c r="E147" s="37"/>
      <c r="F147" s="198" t="s">
        <v>936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153</v>
      </c>
      <c r="AU147" s="18" t="s">
        <v>81</v>
      </c>
    </row>
    <row r="148" spans="1:65" s="12" customFormat="1" ht="22.9" customHeight="1">
      <c r="B148" s="163"/>
      <c r="C148" s="164"/>
      <c r="D148" s="165" t="s">
        <v>71</v>
      </c>
      <c r="E148" s="177" t="s">
        <v>184</v>
      </c>
      <c r="F148" s="177" t="s">
        <v>255</v>
      </c>
      <c r="G148" s="164"/>
      <c r="H148" s="164"/>
      <c r="I148" s="167"/>
      <c r="J148" s="178">
        <f>BK148</f>
        <v>0</v>
      </c>
      <c r="K148" s="164"/>
      <c r="L148" s="169"/>
      <c r="M148" s="170"/>
      <c r="N148" s="171"/>
      <c r="O148" s="171"/>
      <c r="P148" s="172">
        <f>SUM(P149:P163)</f>
        <v>0</v>
      </c>
      <c r="Q148" s="171"/>
      <c r="R148" s="172">
        <f>SUM(R149:R163)</f>
        <v>0.45036500000000002</v>
      </c>
      <c r="S148" s="171"/>
      <c r="T148" s="173">
        <f>SUM(T149:T163)</f>
        <v>0</v>
      </c>
      <c r="AR148" s="174" t="s">
        <v>79</v>
      </c>
      <c r="AT148" s="175" t="s">
        <v>71</v>
      </c>
      <c r="AU148" s="175" t="s">
        <v>79</v>
      </c>
      <c r="AY148" s="174" t="s">
        <v>142</v>
      </c>
      <c r="BK148" s="176">
        <f>SUM(BK149:BK163)</f>
        <v>0</v>
      </c>
    </row>
    <row r="149" spans="1:65" s="2" customFormat="1" ht="21.75" customHeight="1">
      <c r="A149" s="35"/>
      <c r="B149" s="36"/>
      <c r="C149" s="179" t="s">
        <v>235</v>
      </c>
      <c r="D149" s="179" t="s">
        <v>144</v>
      </c>
      <c r="E149" s="180" t="s">
        <v>937</v>
      </c>
      <c r="F149" s="181" t="s">
        <v>938</v>
      </c>
      <c r="G149" s="182" t="s">
        <v>179</v>
      </c>
      <c r="H149" s="183">
        <v>5.5</v>
      </c>
      <c r="I149" s="184"/>
      <c r="J149" s="185">
        <f>ROUND(I149*H149,2)</f>
        <v>0</v>
      </c>
      <c r="K149" s="181" t="s">
        <v>148</v>
      </c>
      <c r="L149" s="40"/>
      <c r="M149" s="186" t="s">
        <v>19</v>
      </c>
      <c r="N149" s="187" t="s">
        <v>43</v>
      </c>
      <c r="O149" s="65"/>
      <c r="P149" s="188">
        <f>O149*H149</f>
        <v>0</v>
      </c>
      <c r="Q149" s="188">
        <v>0.04</v>
      </c>
      <c r="R149" s="188">
        <f>Q149*H149</f>
        <v>0.22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149</v>
      </c>
      <c r="AT149" s="190" t="s">
        <v>144</v>
      </c>
      <c r="AU149" s="190" t="s">
        <v>81</v>
      </c>
      <c r="AY149" s="18" t="s">
        <v>142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79</v>
      </c>
      <c r="BK149" s="191">
        <f>ROUND(I149*H149,2)</f>
        <v>0</v>
      </c>
      <c r="BL149" s="18" t="s">
        <v>149</v>
      </c>
      <c r="BM149" s="190" t="s">
        <v>939</v>
      </c>
    </row>
    <row r="150" spans="1:65" s="2" customFormat="1">
      <c r="A150" s="35"/>
      <c r="B150" s="36"/>
      <c r="C150" s="37"/>
      <c r="D150" s="192" t="s">
        <v>151</v>
      </c>
      <c r="E150" s="37"/>
      <c r="F150" s="193" t="s">
        <v>940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151</v>
      </c>
      <c r="AU150" s="18" t="s">
        <v>81</v>
      </c>
    </row>
    <row r="151" spans="1:65" s="2" customFormat="1">
      <c r="A151" s="35"/>
      <c r="B151" s="36"/>
      <c r="C151" s="37"/>
      <c r="D151" s="197" t="s">
        <v>153</v>
      </c>
      <c r="E151" s="37"/>
      <c r="F151" s="198" t="s">
        <v>941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153</v>
      </c>
      <c r="AU151" s="18" t="s">
        <v>81</v>
      </c>
    </row>
    <row r="152" spans="1:65" s="13" customFormat="1">
      <c r="B152" s="199"/>
      <c r="C152" s="200"/>
      <c r="D152" s="192" t="s">
        <v>155</v>
      </c>
      <c r="E152" s="201" t="s">
        <v>19</v>
      </c>
      <c r="F152" s="202" t="s">
        <v>942</v>
      </c>
      <c r="G152" s="200"/>
      <c r="H152" s="203">
        <v>5.5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155</v>
      </c>
      <c r="AU152" s="209" t="s">
        <v>81</v>
      </c>
      <c r="AV152" s="13" t="s">
        <v>81</v>
      </c>
      <c r="AW152" s="13" t="s">
        <v>34</v>
      </c>
      <c r="AX152" s="13" t="s">
        <v>79</v>
      </c>
      <c r="AY152" s="209" t="s">
        <v>142</v>
      </c>
    </row>
    <row r="153" spans="1:65" s="2" customFormat="1" ht="21.75" customHeight="1">
      <c r="A153" s="35"/>
      <c r="B153" s="36"/>
      <c r="C153" s="179" t="s">
        <v>240</v>
      </c>
      <c r="D153" s="179" t="s">
        <v>144</v>
      </c>
      <c r="E153" s="180" t="s">
        <v>943</v>
      </c>
      <c r="F153" s="181" t="s">
        <v>944</v>
      </c>
      <c r="G153" s="182" t="s">
        <v>179</v>
      </c>
      <c r="H153" s="183">
        <v>5.5</v>
      </c>
      <c r="I153" s="184"/>
      <c r="J153" s="185">
        <f>ROUND(I153*H153,2)</f>
        <v>0</v>
      </c>
      <c r="K153" s="181" t="s">
        <v>148</v>
      </c>
      <c r="L153" s="40"/>
      <c r="M153" s="186" t="s">
        <v>19</v>
      </c>
      <c r="N153" s="187" t="s">
        <v>43</v>
      </c>
      <c r="O153" s="65"/>
      <c r="P153" s="188">
        <f>O153*H153</f>
        <v>0</v>
      </c>
      <c r="Q153" s="188">
        <v>4.0629999999999999E-2</v>
      </c>
      <c r="R153" s="188">
        <f>Q153*H153</f>
        <v>0.223465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149</v>
      </c>
      <c r="AT153" s="190" t="s">
        <v>144</v>
      </c>
      <c r="AU153" s="190" t="s">
        <v>81</v>
      </c>
      <c r="AY153" s="18" t="s">
        <v>142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79</v>
      </c>
      <c r="BK153" s="191">
        <f>ROUND(I153*H153,2)</f>
        <v>0</v>
      </c>
      <c r="BL153" s="18" t="s">
        <v>149</v>
      </c>
      <c r="BM153" s="190" t="s">
        <v>945</v>
      </c>
    </row>
    <row r="154" spans="1:65" s="2" customFormat="1">
      <c r="A154" s="35"/>
      <c r="B154" s="36"/>
      <c r="C154" s="37"/>
      <c r="D154" s="192" t="s">
        <v>151</v>
      </c>
      <c r="E154" s="37"/>
      <c r="F154" s="193" t="s">
        <v>946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151</v>
      </c>
      <c r="AU154" s="18" t="s">
        <v>81</v>
      </c>
    </row>
    <row r="155" spans="1:65" s="2" customFormat="1">
      <c r="A155" s="35"/>
      <c r="B155" s="36"/>
      <c r="C155" s="37"/>
      <c r="D155" s="197" t="s">
        <v>153</v>
      </c>
      <c r="E155" s="37"/>
      <c r="F155" s="198" t="s">
        <v>947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153</v>
      </c>
      <c r="AU155" s="18" t="s">
        <v>81</v>
      </c>
    </row>
    <row r="156" spans="1:65" s="2" customFormat="1" ht="24.2" customHeight="1">
      <c r="A156" s="35"/>
      <c r="B156" s="36"/>
      <c r="C156" s="179" t="s">
        <v>8</v>
      </c>
      <c r="D156" s="179" t="s">
        <v>144</v>
      </c>
      <c r="E156" s="180" t="s">
        <v>948</v>
      </c>
      <c r="F156" s="181" t="s">
        <v>949</v>
      </c>
      <c r="G156" s="182" t="s">
        <v>373</v>
      </c>
      <c r="H156" s="183">
        <v>4.5999999999999996</v>
      </c>
      <c r="I156" s="184"/>
      <c r="J156" s="185">
        <f>ROUND(I156*H156,2)</f>
        <v>0</v>
      </c>
      <c r="K156" s="181" t="s">
        <v>148</v>
      </c>
      <c r="L156" s="40"/>
      <c r="M156" s="186" t="s">
        <v>19</v>
      </c>
      <c r="N156" s="187" t="s">
        <v>43</v>
      </c>
      <c r="O156" s="65"/>
      <c r="P156" s="188">
        <f>O156*H156</f>
        <v>0</v>
      </c>
      <c r="Q156" s="188">
        <v>1.5E-3</v>
      </c>
      <c r="R156" s="188">
        <f>Q156*H156</f>
        <v>6.8999999999999999E-3</v>
      </c>
      <c r="S156" s="188">
        <v>0</v>
      </c>
      <c r="T156" s="18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0" t="s">
        <v>149</v>
      </c>
      <c r="AT156" s="190" t="s">
        <v>144</v>
      </c>
      <c r="AU156" s="190" t="s">
        <v>81</v>
      </c>
      <c r="AY156" s="18" t="s">
        <v>142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79</v>
      </c>
      <c r="BK156" s="191">
        <f>ROUND(I156*H156,2)</f>
        <v>0</v>
      </c>
      <c r="BL156" s="18" t="s">
        <v>149</v>
      </c>
      <c r="BM156" s="190" t="s">
        <v>950</v>
      </c>
    </row>
    <row r="157" spans="1:65" s="2" customFormat="1" ht="19.5">
      <c r="A157" s="35"/>
      <c r="B157" s="36"/>
      <c r="C157" s="37"/>
      <c r="D157" s="192" t="s">
        <v>151</v>
      </c>
      <c r="E157" s="37"/>
      <c r="F157" s="193" t="s">
        <v>951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151</v>
      </c>
      <c r="AU157" s="18" t="s">
        <v>81</v>
      </c>
    </row>
    <row r="158" spans="1:65" s="2" customFormat="1">
      <c r="A158" s="35"/>
      <c r="B158" s="36"/>
      <c r="C158" s="37"/>
      <c r="D158" s="197" t="s">
        <v>153</v>
      </c>
      <c r="E158" s="37"/>
      <c r="F158" s="198" t="s">
        <v>952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153</v>
      </c>
      <c r="AU158" s="18" t="s">
        <v>81</v>
      </c>
    </row>
    <row r="159" spans="1:65" s="13" customFormat="1">
      <c r="B159" s="199"/>
      <c r="C159" s="200"/>
      <c r="D159" s="192" t="s">
        <v>155</v>
      </c>
      <c r="E159" s="201" t="s">
        <v>19</v>
      </c>
      <c r="F159" s="202" t="s">
        <v>953</v>
      </c>
      <c r="G159" s="200"/>
      <c r="H159" s="203">
        <v>4.5999999999999996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155</v>
      </c>
      <c r="AU159" s="209" t="s">
        <v>81</v>
      </c>
      <c r="AV159" s="13" t="s">
        <v>81</v>
      </c>
      <c r="AW159" s="13" t="s">
        <v>34</v>
      </c>
      <c r="AX159" s="13" t="s">
        <v>79</v>
      </c>
      <c r="AY159" s="209" t="s">
        <v>142</v>
      </c>
    </row>
    <row r="160" spans="1:65" s="2" customFormat="1" ht="24.2" customHeight="1">
      <c r="A160" s="35"/>
      <c r="B160" s="36"/>
      <c r="C160" s="179" t="s">
        <v>251</v>
      </c>
      <c r="D160" s="179" t="s">
        <v>144</v>
      </c>
      <c r="E160" s="180" t="s">
        <v>954</v>
      </c>
      <c r="F160" s="181" t="s">
        <v>955</v>
      </c>
      <c r="G160" s="182" t="s">
        <v>179</v>
      </c>
      <c r="H160" s="183">
        <v>7.5</v>
      </c>
      <c r="I160" s="184"/>
      <c r="J160" s="185">
        <f>ROUND(I160*H160,2)</f>
        <v>0</v>
      </c>
      <c r="K160" s="181" t="s">
        <v>148</v>
      </c>
      <c r="L160" s="40"/>
      <c r="M160" s="186" t="s">
        <v>19</v>
      </c>
      <c r="N160" s="187" t="s">
        <v>43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149</v>
      </c>
      <c r="AT160" s="190" t="s">
        <v>144</v>
      </c>
      <c r="AU160" s="190" t="s">
        <v>81</v>
      </c>
      <c r="AY160" s="18" t="s">
        <v>142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79</v>
      </c>
      <c r="BK160" s="191">
        <f>ROUND(I160*H160,2)</f>
        <v>0</v>
      </c>
      <c r="BL160" s="18" t="s">
        <v>149</v>
      </c>
      <c r="BM160" s="190" t="s">
        <v>956</v>
      </c>
    </row>
    <row r="161" spans="1:65" s="2" customFormat="1" ht="19.5">
      <c r="A161" s="35"/>
      <c r="B161" s="36"/>
      <c r="C161" s="37"/>
      <c r="D161" s="192" t="s">
        <v>151</v>
      </c>
      <c r="E161" s="37"/>
      <c r="F161" s="193" t="s">
        <v>957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151</v>
      </c>
      <c r="AU161" s="18" t="s">
        <v>81</v>
      </c>
    </row>
    <row r="162" spans="1:65" s="2" customFormat="1">
      <c r="A162" s="35"/>
      <c r="B162" s="36"/>
      <c r="C162" s="37"/>
      <c r="D162" s="197" t="s">
        <v>153</v>
      </c>
      <c r="E162" s="37"/>
      <c r="F162" s="198" t="s">
        <v>958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153</v>
      </c>
      <c r="AU162" s="18" t="s">
        <v>81</v>
      </c>
    </row>
    <row r="163" spans="1:65" s="13" customFormat="1">
      <c r="B163" s="199"/>
      <c r="C163" s="200"/>
      <c r="D163" s="192" t="s">
        <v>155</v>
      </c>
      <c r="E163" s="201" t="s">
        <v>19</v>
      </c>
      <c r="F163" s="202" t="s">
        <v>959</v>
      </c>
      <c r="G163" s="200"/>
      <c r="H163" s="203">
        <v>7.5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155</v>
      </c>
      <c r="AU163" s="209" t="s">
        <v>81</v>
      </c>
      <c r="AV163" s="13" t="s">
        <v>81</v>
      </c>
      <c r="AW163" s="13" t="s">
        <v>34</v>
      </c>
      <c r="AX163" s="13" t="s">
        <v>79</v>
      </c>
      <c r="AY163" s="209" t="s">
        <v>142</v>
      </c>
    </row>
    <row r="164" spans="1:65" s="12" customFormat="1" ht="22.9" customHeight="1">
      <c r="B164" s="163"/>
      <c r="C164" s="164"/>
      <c r="D164" s="165" t="s">
        <v>71</v>
      </c>
      <c r="E164" s="177" t="s">
        <v>207</v>
      </c>
      <c r="F164" s="177" t="s">
        <v>288</v>
      </c>
      <c r="G164" s="164"/>
      <c r="H164" s="164"/>
      <c r="I164" s="167"/>
      <c r="J164" s="178">
        <f>BK164</f>
        <v>0</v>
      </c>
      <c r="K164" s="164"/>
      <c r="L164" s="169"/>
      <c r="M164" s="170"/>
      <c r="N164" s="171"/>
      <c r="O164" s="171"/>
      <c r="P164" s="172">
        <f>SUM(P165:P178)</f>
        <v>0</v>
      </c>
      <c r="Q164" s="171"/>
      <c r="R164" s="172">
        <f>SUM(R165:R178)</f>
        <v>1.0500000000000002E-3</v>
      </c>
      <c r="S164" s="171"/>
      <c r="T164" s="173">
        <f>SUM(T165:T178)</f>
        <v>0.51100000000000001</v>
      </c>
      <c r="AR164" s="174" t="s">
        <v>79</v>
      </c>
      <c r="AT164" s="175" t="s">
        <v>71</v>
      </c>
      <c r="AU164" s="175" t="s">
        <v>79</v>
      </c>
      <c r="AY164" s="174" t="s">
        <v>142</v>
      </c>
      <c r="BK164" s="176">
        <f>SUM(BK165:BK178)</f>
        <v>0</v>
      </c>
    </row>
    <row r="165" spans="1:65" s="2" customFormat="1" ht="37.9" customHeight="1">
      <c r="A165" s="35"/>
      <c r="B165" s="36"/>
      <c r="C165" s="179" t="s">
        <v>256</v>
      </c>
      <c r="D165" s="179" t="s">
        <v>144</v>
      </c>
      <c r="E165" s="180" t="s">
        <v>960</v>
      </c>
      <c r="F165" s="181" t="s">
        <v>961</v>
      </c>
      <c r="G165" s="182" t="s">
        <v>179</v>
      </c>
      <c r="H165" s="183">
        <v>5</v>
      </c>
      <c r="I165" s="184"/>
      <c r="J165" s="185">
        <f>ROUND(I165*H165,2)</f>
        <v>0</v>
      </c>
      <c r="K165" s="181" t="s">
        <v>148</v>
      </c>
      <c r="L165" s="40"/>
      <c r="M165" s="186" t="s">
        <v>19</v>
      </c>
      <c r="N165" s="187" t="s">
        <v>43</v>
      </c>
      <c r="O165" s="65"/>
      <c r="P165" s="188">
        <f>O165*H165</f>
        <v>0</v>
      </c>
      <c r="Q165" s="188">
        <v>2.1000000000000001E-4</v>
      </c>
      <c r="R165" s="188">
        <f>Q165*H165</f>
        <v>1.0500000000000002E-3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149</v>
      </c>
      <c r="AT165" s="190" t="s">
        <v>144</v>
      </c>
      <c r="AU165" s="190" t="s">
        <v>81</v>
      </c>
      <c r="AY165" s="18" t="s">
        <v>142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79</v>
      </c>
      <c r="BK165" s="191">
        <f>ROUND(I165*H165,2)</f>
        <v>0</v>
      </c>
      <c r="BL165" s="18" t="s">
        <v>149</v>
      </c>
      <c r="BM165" s="190" t="s">
        <v>962</v>
      </c>
    </row>
    <row r="166" spans="1:65" s="2" customFormat="1" ht="19.5">
      <c r="A166" s="35"/>
      <c r="B166" s="36"/>
      <c r="C166" s="37"/>
      <c r="D166" s="192" t="s">
        <v>151</v>
      </c>
      <c r="E166" s="37"/>
      <c r="F166" s="193" t="s">
        <v>963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151</v>
      </c>
      <c r="AU166" s="18" t="s">
        <v>81</v>
      </c>
    </row>
    <row r="167" spans="1:65" s="2" customFormat="1">
      <c r="A167" s="35"/>
      <c r="B167" s="36"/>
      <c r="C167" s="37"/>
      <c r="D167" s="197" t="s">
        <v>153</v>
      </c>
      <c r="E167" s="37"/>
      <c r="F167" s="198" t="s">
        <v>964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153</v>
      </c>
      <c r="AU167" s="18" t="s">
        <v>81</v>
      </c>
    </row>
    <row r="168" spans="1:65" s="2" customFormat="1" ht="24.2" customHeight="1">
      <c r="A168" s="35"/>
      <c r="B168" s="36"/>
      <c r="C168" s="179" t="s">
        <v>264</v>
      </c>
      <c r="D168" s="179" t="s">
        <v>144</v>
      </c>
      <c r="E168" s="180" t="s">
        <v>965</v>
      </c>
      <c r="F168" s="181" t="s">
        <v>966</v>
      </c>
      <c r="G168" s="182" t="s">
        <v>147</v>
      </c>
      <c r="H168" s="183">
        <v>0.13500000000000001</v>
      </c>
      <c r="I168" s="184"/>
      <c r="J168" s="185">
        <f>ROUND(I168*H168,2)</f>
        <v>0</v>
      </c>
      <c r="K168" s="181" t="s">
        <v>148</v>
      </c>
      <c r="L168" s="40"/>
      <c r="M168" s="186" t="s">
        <v>19</v>
      </c>
      <c r="N168" s="187" t="s">
        <v>43</v>
      </c>
      <c r="O168" s="65"/>
      <c r="P168" s="188">
        <f>O168*H168</f>
        <v>0</v>
      </c>
      <c r="Q168" s="188">
        <v>0</v>
      </c>
      <c r="R168" s="188">
        <f>Q168*H168</f>
        <v>0</v>
      </c>
      <c r="S168" s="188">
        <v>1.8</v>
      </c>
      <c r="T168" s="189">
        <f>S168*H168</f>
        <v>0.24300000000000002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149</v>
      </c>
      <c r="AT168" s="190" t="s">
        <v>144</v>
      </c>
      <c r="AU168" s="190" t="s">
        <v>81</v>
      </c>
      <c r="AY168" s="18" t="s">
        <v>142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79</v>
      </c>
      <c r="BK168" s="191">
        <f>ROUND(I168*H168,2)</f>
        <v>0</v>
      </c>
      <c r="BL168" s="18" t="s">
        <v>149</v>
      </c>
      <c r="BM168" s="190" t="s">
        <v>967</v>
      </c>
    </row>
    <row r="169" spans="1:65" s="2" customFormat="1" ht="29.25">
      <c r="A169" s="35"/>
      <c r="B169" s="36"/>
      <c r="C169" s="37"/>
      <c r="D169" s="192" t="s">
        <v>151</v>
      </c>
      <c r="E169" s="37"/>
      <c r="F169" s="193" t="s">
        <v>968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151</v>
      </c>
      <c r="AU169" s="18" t="s">
        <v>81</v>
      </c>
    </row>
    <row r="170" spans="1:65" s="2" customFormat="1">
      <c r="A170" s="35"/>
      <c r="B170" s="36"/>
      <c r="C170" s="37"/>
      <c r="D170" s="197" t="s">
        <v>153</v>
      </c>
      <c r="E170" s="37"/>
      <c r="F170" s="198" t="s">
        <v>969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153</v>
      </c>
      <c r="AU170" s="18" t="s">
        <v>81</v>
      </c>
    </row>
    <row r="171" spans="1:65" s="13" customFormat="1">
      <c r="B171" s="199"/>
      <c r="C171" s="200"/>
      <c r="D171" s="192" t="s">
        <v>155</v>
      </c>
      <c r="E171" s="201" t="s">
        <v>19</v>
      </c>
      <c r="F171" s="202" t="s">
        <v>970</v>
      </c>
      <c r="G171" s="200"/>
      <c r="H171" s="203">
        <v>0.13500000000000001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155</v>
      </c>
      <c r="AU171" s="209" t="s">
        <v>81</v>
      </c>
      <c r="AV171" s="13" t="s">
        <v>81</v>
      </c>
      <c r="AW171" s="13" t="s">
        <v>34</v>
      </c>
      <c r="AX171" s="13" t="s">
        <v>79</v>
      </c>
      <c r="AY171" s="209" t="s">
        <v>142</v>
      </c>
    </row>
    <row r="172" spans="1:65" s="2" customFormat="1" ht="24.2" customHeight="1">
      <c r="A172" s="35"/>
      <c r="B172" s="36"/>
      <c r="C172" s="179" t="s">
        <v>270</v>
      </c>
      <c r="D172" s="179" t="s">
        <v>144</v>
      </c>
      <c r="E172" s="180" t="s">
        <v>971</v>
      </c>
      <c r="F172" s="181" t="s">
        <v>972</v>
      </c>
      <c r="G172" s="182" t="s">
        <v>373</v>
      </c>
      <c r="H172" s="183">
        <v>5.5</v>
      </c>
      <c r="I172" s="184"/>
      <c r="J172" s="185">
        <f>ROUND(I172*H172,2)</f>
        <v>0</v>
      </c>
      <c r="K172" s="181" t="s">
        <v>148</v>
      </c>
      <c r="L172" s="40"/>
      <c r="M172" s="186" t="s">
        <v>19</v>
      </c>
      <c r="N172" s="187" t="s">
        <v>43</v>
      </c>
      <c r="O172" s="65"/>
      <c r="P172" s="188">
        <f>O172*H172</f>
        <v>0</v>
      </c>
      <c r="Q172" s="188">
        <v>0</v>
      </c>
      <c r="R172" s="188">
        <f>Q172*H172</f>
        <v>0</v>
      </c>
      <c r="S172" s="188">
        <v>1.7999999999999999E-2</v>
      </c>
      <c r="T172" s="189">
        <f>S172*H172</f>
        <v>9.8999999999999991E-2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149</v>
      </c>
      <c r="AT172" s="190" t="s">
        <v>144</v>
      </c>
      <c r="AU172" s="190" t="s">
        <v>81</v>
      </c>
      <c r="AY172" s="18" t="s">
        <v>142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79</v>
      </c>
      <c r="BK172" s="191">
        <f>ROUND(I172*H172,2)</f>
        <v>0</v>
      </c>
      <c r="BL172" s="18" t="s">
        <v>149</v>
      </c>
      <c r="BM172" s="190" t="s">
        <v>973</v>
      </c>
    </row>
    <row r="173" spans="1:65" s="2" customFormat="1" ht="19.5">
      <c r="A173" s="35"/>
      <c r="B173" s="36"/>
      <c r="C173" s="37"/>
      <c r="D173" s="192" t="s">
        <v>151</v>
      </c>
      <c r="E173" s="37"/>
      <c r="F173" s="193" t="s">
        <v>974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151</v>
      </c>
      <c r="AU173" s="18" t="s">
        <v>81</v>
      </c>
    </row>
    <row r="174" spans="1:65" s="2" customFormat="1">
      <c r="A174" s="35"/>
      <c r="B174" s="36"/>
      <c r="C174" s="37"/>
      <c r="D174" s="197" t="s">
        <v>153</v>
      </c>
      <c r="E174" s="37"/>
      <c r="F174" s="198" t="s">
        <v>975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153</v>
      </c>
      <c r="AU174" s="18" t="s">
        <v>81</v>
      </c>
    </row>
    <row r="175" spans="1:65" s="2" customFormat="1" ht="24.2" customHeight="1">
      <c r="A175" s="35"/>
      <c r="B175" s="36"/>
      <c r="C175" s="179" t="s">
        <v>278</v>
      </c>
      <c r="D175" s="179" t="s">
        <v>144</v>
      </c>
      <c r="E175" s="180" t="s">
        <v>976</v>
      </c>
      <c r="F175" s="181" t="s">
        <v>977</v>
      </c>
      <c r="G175" s="182" t="s">
        <v>373</v>
      </c>
      <c r="H175" s="183">
        <v>2.6</v>
      </c>
      <c r="I175" s="184"/>
      <c r="J175" s="185">
        <f>ROUND(I175*H175,2)</f>
        <v>0</v>
      </c>
      <c r="K175" s="181" t="s">
        <v>148</v>
      </c>
      <c r="L175" s="40"/>
      <c r="M175" s="186" t="s">
        <v>19</v>
      </c>
      <c r="N175" s="187" t="s">
        <v>43</v>
      </c>
      <c r="O175" s="65"/>
      <c r="P175" s="188">
        <f>O175*H175</f>
        <v>0</v>
      </c>
      <c r="Q175" s="188">
        <v>0</v>
      </c>
      <c r="R175" s="188">
        <f>Q175*H175</f>
        <v>0</v>
      </c>
      <c r="S175" s="188">
        <v>6.5000000000000002E-2</v>
      </c>
      <c r="T175" s="189">
        <f>S175*H175</f>
        <v>0.16900000000000001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149</v>
      </c>
      <c r="AT175" s="190" t="s">
        <v>144</v>
      </c>
      <c r="AU175" s="190" t="s">
        <v>81</v>
      </c>
      <c r="AY175" s="18" t="s">
        <v>142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79</v>
      </c>
      <c r="BK175" s="191">
        <f>ROUND(I175*H175,2)</f>
        <v>0</v>
      </c>
      <c r="BL175" s="18" t="s">
        <v>149</v>
      </c>
      <c r="BM175" s="190" t="s">
        <v>978</v>
      </c>
    </row>
    <row r="176" spans="1:65" s="2" customFormat="1" ht="29.25">
      <c r="A176" s="35"/>
      <c r="B176" s="36"/>
      <c r="C176" s="37"/>
      <c r="D176" s="192" t="s">
        <v>151</v>
      </c>
      <c r="E176" s="37"/>
      <c r="F176" s="193" t="s">
        <v>979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151</v>
      </c>
      <c r="AU176" s="18" t="s">
        <v>81</v>
      </c>
    </row>
    <row r="177" spans="1:65" s="2" customFormat="1">
      <c r="A177" s="35"/>
      <c r="B177" s="36"/>
      <c r="C177" s="37"/>
      <c r="D177" s="197" t="s">
        <v>153</v>
      </c>
      <c r="E177" s="37"/>
      <c r="F177" s="198" t="s">
        <v>980</v>
      </c>
      <c r="G177" s="37"/>
      <c r="H177" s="37"/>
      <c r="I177" s="194"/>
      <c r="J177" s="37"/>
      <c r="K177" s="37"/>
      <c r="L177" s="40"/>
      <c r="M177" s="195"/>
      <c r="N177" s="19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153</v>
      </c>
      <c r="AU177" s="18" t="s">
        <v>81</v>
      </c>
    </row>
    <row r="178" spans="1:65" s="13" customFormat="1">
      <c r="B178" s="199"/>
      <c r="C178" s="200"/>
      <c r="D178" s="192" t="s">
        <v>155</v>
      </c>
      <c r="E178" s="201" t="s">
        <v>19</v>
      </c>
      <c r="F178" s="202" t="s">
        <v>981</v>
      </c>
      <c r="G178" s="200"/>
      <c r="H178" s="203">
        <v>2.6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155</v>
      </c>
      <c r="AU178" s="209" t="s">
        <v>81</v>
      </c>
      <c r="AV178" s="13" t="s">
        <v>81</v>
      </c>
      <c r="AW178" s="13" t="s">
        <v>34</v>
      </c>
      <c r="AX178" s="13" t="s">
        <v>79</v>
      </c>
      <c r="AY178" s="209" t="s">
        <v>142</v>
      </c>
    </row>
    <row r="179" spans="1:65" s="12" customFormat="1" ht="22.9" customHeight="1">
      <c r="B179" s="163"/>
      <c r="C179" s="164"/>
      <c r="D179" s="165" t="s">
        <v>71</v>
      </c>
      <c r="E179" s="177" t="s">
        <v>379</v>
      </c>
      <c r="F179" s="177" t="s">
        <v>380</v>
      </c>
      <c r="G179" s="164"/>
      <c r="H179" s="164"/>
      <c r="I179" s="167"/>
      <c r="J179" s="178">
        <f>BK179</f>
        <v>0</v>
      </c>
      <c r="K179" s="164"/>
      <c r="L179" s="169"/>
      <c r="M179" s="170"/>
      <c r="N179" s="171"/>
      <c r="O179" s="171"/>
      <c r="P179" s="172">
        <f>SUM(P180:P189)</f>
        <v>0</v>
      </c>
      <c r="Q179" s="171"/>
      <c r="R179" s="172">
        <f>SUM(R180:R189)</f>
        <v>0</v>
      </c>
      <c r="S179" s="171"/>
      <c r="T179" s="173">
        <f>SUM(T180:T189)</f>
        <v>0</v>
      </c>
      <c r="AR179" s="174" t="s">
        <v>79</v>
      </c>
      <c r="AT179" s="175" t="s">
        <v>71</v>
      </c>
      <c r="AU179" s="175" t="s">
        <v>79</v>
      </c>
      <c r="AY179" s="174" t="s">
        <v>142</v>
      </c>
      <c r="BK179" s="176">
        <f>SUM(BK180:BK189)</f>
        <v>0</v>
      </c>
    </row>
    <row r="180" spans="1:65" s="2" customFormat="1" ht="24.2" customHeight="1">
      <c r="A180" s="35"/>
      <c r="B180" s="36"/>
      <c r="C180" s="179" t="s">
        <v>7</v>
      </c>
      <c r="D180" s="179" t="s">
        <v>144</v>
      </c>
      <c r="E180" s="180" t="s">
        <v>382</v>
      </c>
      <c r="F180" s="181" t="s">
        <v>383</v>
      </c>
      <c r="G180" s="182" t="s">
        <v>194</v>
      </c>
      <c r="H180" s="183">
        <v>0.51100000000000001</v>
      </c>
      <c r="I180" s="184"/>
      <c r="J180" s="185">
        <f>ROUND(I180*H180,2)</f>
        <v>0</v>
      </c>
      <c r="K180" s="181" t="s">
        <v>148</v>
      </c>
      <c r="L180" s="40"/>
      <c r="M180" s="186" t="s">
        <v>19</v>
      </c>
      <c r="N180" s="187" t="s">
        <v>43</v>
      </c>
      <c r="O180" s="65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0" t="s">
        <v>149</v>
      </c>
      <c r="AT180" s="190" t="s">
        <v>144</v>
      </c>
      <c r="AU180" s="190" t="s">
        <v>81</v>
      </c>
      <c r="AY180" s="18" t="s">
        <v>142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79</v>
      </c>
      <c r="BK180" s="191">
        <f>ROUND(I180*H180,2)</f>
        <v>0</v>
      </c>
      <c r="BL180" s="18" t="s">
        <v>149</v>
      </c>
      <c r="BM180" s="190" t="s">
        <v>982</v>
      </c>
    </row>
    <row r="181" spans="1:65" s="2" customFormat="1" ht="19.5">
      <c r="A181" s="35"/>
      <c r="B181" s="36"/>
      <c r="C181" s="37"/>
      <c r="D181" s="192" t="s">
        <v>151</v>
      </c>
      <c r="E181" s="37"/>
      <c r="F181" s="193" t="s">
        <v>385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151</v>
      </c>
      <c r="AU181" s="18" t="s">
        <v>81</v>
      </c>
    </row>
    <row r="182" spans="1:65" s="2" customFormat="1">
      <c r="A182" s="35"/>
      <c r="B182" s="36"/>
      <c r="C182" s="37"/>
      <c r="D182" s="197" t="s">
        <v>153</v>
      </c>
      <c r="E182" s="37"/>
      <c r="F182" s="198" t="s">
        <v>386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153</v>
      </c>
      <c r="AU182" s="18" t="s">
        <v>81</v>
      </c>
    </row>
    <row r="183" spans="1:65" s="2" customFormat="1" ht="24.2" customHeight="1">
      <c r="A183" s="35"/>
      <c r="B183" s="36"/>
      <c r="C183" s="179" t="s">
        <v>289</v>
      </c>
      <c r="D183" s="179" t="s">
        <v>144</v>
      </c>
      <c r="E183" s="180" t="s">
        <v>388</v>
      </c>
      <c r="F183" s="181" t="s">
        <v>389</v>
      </c>
      <c r="G183" s="182" t="s">
        <v>194</v>
      </c>
      <c r="H183" s="183">
        <v>4.5990000000000002</v>
      </c>
      <c r="I183" s="184"/>
      <c r="J183" s="185">
        <f>ROUND(I183*H183,2)</f>
        <v>0</v>
      </c>
      <c r="K183" s="181" t="s">
        <v>148</v>
      </c>
      <c r="L183" s="40"/>
      <c r="M183" s="186" t="s">
        <v>19</v>
      </c>
      <c r="N183" s="187" t="s">
        <v>43</v>
      </c>
      <c r="O183" s="6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149</v>
      </c>
      <c r="AT183" s="190" t="s">
        <v>144</v>
      </c>
      <c r="AU183" s="190" t="s">
        <v>81</v>
      </c>
      <c r="AY183" s="18" t="s">
        <v>142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79</v>
      </c>
      <c r="BK183" s="191">
        <f>ROUND(I183*H183,2)</f>
        <v>0</v>
      </c>
      <c r="BL183" s="18" t="s">
        <v>149</v>
      </c>
      <c r="BM183" s="190" t="s">
        <v>983</v>
      </c>
    </row>
    <row r="184" spans="1:65" s="2" customFormat="1" ht="29.25">
      <c r="A184" s="35"/>
      <c r="B184" s="36"/>
      <c r="C184" s="37"/>
      <c r="D184" s="192" t="s">
        <v>151</v>
      </c>
      <c r="E184" s="37"/>
      <c r="F184" s="193" t="s">
        <v>391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151</v>
      </c>
      <c r="AU184" s="18" t="s">
        <v>81</v>
      </c>
    </row>
    <row r="185" spans="1:65" s="2" customFormat="1">
      <c r="A185" s="35"/>
      <c r="B185" s="36"/>
      <c r="C185" s="37"/>
      <c r="D185" s="197" t="s">
        <v>153</v>
      </c>
      <c r="E185" s="37"/>
      <c r="F185" s="198" t="s">
        <v>392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153</v>
      </c>
      <c r="AU185" s="18" t="s">
        <v>81</v>
      </c>
    </row>
    <row r="186" spans="1:65" s="13" customFormat="1">
      <c r="B186" s="199"/>
      <c r="C186" s="200"/>
      <c r="D186" s="192" t="s">
        <v>155</v>
      </c>
      <c r="E186" s="201" t="s">
        <v>19</v>
      </c>
      <c r="F186" s="202" t="s">
        <v>984</v>
      </c>
      <c r="G186" s="200"/>
      <c r="H186" s="203">
        <v>4.5990000000000002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155</v>
      </c>
      <c r="AU186" s="209" t="s">
        <v>81</v>
      </c>
      <c r="AV186" s="13" t="s">
        <v>81</v>
      </c>
      <c r="AW186" s="13" t="s">
        <v>34</v>
      </c>
      <c r="AX186" s="13" t="s">
        <v>79</v>
      </c>
      <c r="AY186" s="209" t="s">
        <v>142</v>
      </c>
    </row>
    <row r="187" spans="1:65" s="2" customFormat="1" ht="33" customHeight="1">
      <c r="A187" s="35"/>
      <c r="B187" s="36"/>
      <c r="C187" s="179" t="s">
        <v>296</v>
      </c>
      <c r="D187" s="179" t="s">
        <v>144</v>
      </c>
      <c r="E187" s="180" t="s">
        <v>985</v>
      </c>
      <c r="F187" s="181" t="s">
        <v>986</v>
      </c>
      <c r="G187" s="182" t="s">
        <v>194</v>
      </c>
      <c r="H187" s="183">
        <v>0.55100000000000005</v>
      </c>
      <c r="I187" s="184"/>
      <c r="J187" s="185">
        <f>ROUND(I187*H187,2)</f>
        <v>0</v>
      </c>
      <c r="K187" s="181" t="s">
        <v>148</v>
      </c>
      <c r="L187" s="40"/>
      <c r="M187" s="186" t="s">
        <v>19</v>
      </c>
      <c r="N187" s="187" t="s">
        <v>43</v>
      </c>
      <c r="O187" s="65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149</v>
      </c>
      <c r="AT187" s="190" t="s">
        <v>144</v>
      </c>
      <c r="AU187" s="190" t="s">
        <v>81</v>
      </c>
      <c r="AY187" s="18" t="s">
        <v>142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79</v>
      </c>
      <c r="BK187" s="191">
        <f>ROUND(I187*H187,2)</f>
        <v>0</v>
      </c>
      <c r="BL187" s="18" t="s">
        <v>149</v>
      </c>
      <c r="BM187" s="190" t="s">
        <v>987</v>
      </c>
    </row>
    <row r="188" spans="1:65" s="2" customFormat="1" ht="19.5">
      <c r="A188" s="35"/>
      <c r="B188" s="36"/>
      <c r="C188" s="37"/>
      <c r="D188" s="192" t="s">
        <v>151</v>
      </c>
      <c r="E188" s="37"/>
      <c r="F188" s="193" t="s">
        <v>988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151</v>
      </c>
      <c r="AU188" s="18" t="s">
        <v>81</v>
      </c>
    </row>
    <row r="189" spans="1:65" s="2" customFormat="1">
      <c r="A189" s="35"/>
      <c r="B189" s="36"/>
      <c r="C189" s="37"/>
      <c r="D189" s="197" t="s">
        <v>153</v>
      </c>
      <c r="E189" s="37"/>
      <c r="F189" s="198" t="s">
        <v>989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153</v>
      </c>
      <c r="AU189" s="18" t="s">
        <v>81</v>
      </c>
    </row>
    <row r="190" spans="1:65" s="12" customFormat="1" ht="22.9" customHeight="1">
      <c r="B190" s="163"/>
      <c r="C190" s="164"/>
      <c r="D190" s="165" t="s">
        <v>71</v>
      </c>
      <c r="E190" s="177" t="s">
        <v>400</v>
      </c>
      <c r="F190" s="177" t="s">
        <v>401</v>
      </c>
      <c r="G190" s="164"/>
      <c r="H190" s="164"/>
      <c r="I190" s="167"/>
      <c r="J190" s="178">
        <f>BK190</f>
        <v>0</v>
      </c>
      <c r="K190" s="164"/>
      <c r="L190" s="169"/>
      <c r="M190" s="170"/>
      <c r="N190" s="171"/>
      <c r="O190" s="171"/>
      <c r="P190" s="172">
        <f>SUM(P191:P193)</f>
        <v>0</v>
      </c>
      <c r="Q190" s="171"/>
      <c r="R190" s="172">
        <f>SUM(R191:R193)</f>
        <v>0</v>
      </c>
      <c r="S190" s="171"/>
      <c r="T190" s="173">
        <f>SUM(T191:T193)</f>
        <v>0</v>
      </c>
      <c r="AR190" s="174" t="s">
        <v>79</v>
      </c>
      <c r="AT190" s="175" t="s">
        <v>71</v>
      </c>
      <c r="AU190" s="175" t="s">
        <v>79</v>
      </c>
      <c r="AY190" s="174" t="s">
        <v>142</v>
      </c>
      <c r="BK190" s="176">
        <f>SUM(BK191:BK193)</f>
        <v>0</v>
      </c>
    </row>
    <row r="191" spans="1:65" s="2" customFormat="1" ht="16.5" customHeight="1">
      <c r="A191" s="35"/>
      <c r="B191" s="36"/>
      <c r="C191" s="179" t="s">
        <v>303</v>
      </c>
      <c r="D191" s="179" t="s">
        <v>144</v>
      </c>
      <c r="E191" s="180" t="s">
        <v>990</v>
      </c>
      <c r="F191" s="181" t="s">
        <v>991</v>
      </c>
      <c r="G191" s="182" t="s">
        <v>194</v>
      </c>
      <c r="H191" s="183">
        <v>0.88200000000000001</v>
      </c>
      <c r="I191" s="184"/>
      <c r="J191" s="185">
        <f>ROUND(I191*H191,2)</f>
        <v>0</v>
      </c>
      <c r="K191" s="181" t="s">
        <v>148</v>
      </c>
      <c r="L191" s="40"/>
      <c r="M191" s="186" t="s">
        <v>19</v>
      </c>
      <c r="N191" s="187" t="s">
        <v>43</v>
      </c>
      <c r="O191" s="65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0" t="s">
        <v>149</v>
      </c>
      <c r="AT191" s="190" t="s">
        <v>144</v>
      </c>
      <c r="AU191" s="190" t="s">
        <v>81</v>
      </c>
      <c r="AY191" s="18" t="s">
        <v>142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79</v>
      </c>
      <c r="BK191" s="191">
        <f>ROUND(I191*H191,2)</f>
        <v>0</v>
      </c>
      <c r="BL191" s="18" t="s">
        <v>149</v>
      </c>
      <c r="BM191" s="190" t="s">
        <v>992</v>
      </c>
    </row>
    <row r="192" spans="1:65" s="2" customFormat="1" ht="39">
      <c r="A192" s="35"/>
      <c r="B192" s="36"/>
      <c r="C192" s="37"/>
      <c r="D192" s="192" t="s">
        <v>151</v>
      </c>
      <c r="E192" s="37"/>
      <c r="F192" s="193" t="s">
        <v>993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151</v>
      </c>
      <c r="AU192" s="18" t="s">
        <v>81</v>
      </c>
    </row>
    <row r="193" spans="1:65" s="2" customFormat="1">
      <c r="A193" s="35"/>
      <c r="B193" s="36"/>
      <c r="C193" s="37"/>
      <c r="D193" s="197" t="s">
        <v>153</v>
      </c>
      <c r="E193" s="37"/>
      <c r="F193" s="198" t="s">
        <v>994</v>
      </c>
      <c r="G193" s="37"/>
      <c r="H193" s="37"/>
      <c r="I193" s="194"/>
      <c r="J193" s="37"/>
      <c r="K193" s="37"/>
      <c r="L193" s="40"/>
      <c r="M193" s="195"/>
      <c r="N193" s="19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153</v>
      </c>
      <c r="AU193" s="18" t="s">
        <v>81</v>
      </c>
    </row>
    <row r="194" spans="1:65" s="12" customFormat="1" ht="25.9" customHeight="1">
      <c r="B194" s="163"/>
      <c r="C194" s="164"/>
      <c r="D194" s="165" t="s">
        <v>71</v>
      </c>
      <c r="E194" s="166" t="s">
        <v>408</v>
      </c>
      <c r="F194" s="166" t="s">
        <v>409</v>
      </c>
      <c r="G194" s="164"/>
      <c r="H194" s="164"/>
      <c r="I194" s="167"/>
      <c r="J194" s="168">
        <f>BK194</f>
        <v>0</v>
      </c>
      <c r="K194" s="164"/>
      <c r="L194" s="169"/>
      <c r="M194" s="170"/>
      <c r="N194" s="171"/>
      <c r="O194" s="171"/>
      <c r="P194" s="172">
        <f>P195+P205</f>
        <v>0</v>
      </c>
      <c r="Q194" s="171"/>
      <c r="R194" s="172">
        <f>R195+R205</f>
        <v>4.3098699999999997E-2</v>
      </c>
      <c r="S194" s="171"/>
      <c r="T194" s="173">
        <f>T195+T205</f>
        <v>0</v>
      </c>
      <c r="AR194" s="174" t="s">
        <v>81</v>
      </c>
      <c r="AT194" s="175" t="s">
        <v>71</v>
      </c>
      <c r="AU194" s="175" t="s">
        <v>72</v>
      </c>
      <c r="AY194" s="174" t="s">
        <v>142</v>
      </c>
      <c r="BK194" s="176">
        <f>BK195+BK205</f>
        <v>0</v>
      </c>
    </row>
    <row r="195" spans="1:65" s="12" customFormat="1" ht="22.9" customHeight="1">
      <c r="B195" s="163"/>
      <c r="C195" s="164"/>
      <c r="D195" s="165" t="s">
        <v>71</v>
      </c>
      <c r="E195" s="177" t="s">
        <v>995</v>
      </c>
      <c r="F195" s="177" t="s">
        <v>996</v>
      </c>
      <c r="G195" s="164"/>
      <c r="H195" s="164"/>
      <c r="I195" s="167"/>
      <c r="J195" s="178">
        <f>BK195</f>
        <v>0</v>
      </c>
      <c r="K195" s="164"/>
      <c r="L195" s="169"/>
      <c r="M195" s="170"/>
      <c r="N195" s="171"/>
      <c r="O195" s="171"/>
      <c r="P195" s="172">
        <f>SUM(P196:P204)</f>
        <v>0</v>
      </c>
      <c r="Q195" s="171"/>
      <c r="R195" s="172">
        <f>SUM(R196:R204)</f>
        <v>6.1870000000000002E-4</v>
      </c>
      <c r="S195" s="171"/>
      <c r="T195" s="173">
        <f>SUM(T196:T204)</f>
        <v>0</v>
      </c>
      <c r="AR195" s="174" t="s">
        <v>81</v>
      </c>
      <c r="AT195" s="175" t="s">
        <v>71</v>
      </c>
      <c r="AU195" s="175" t="s">
        <v>79</v>
      </c>
      <c r="AY195" s="174" t="s">
        <v>142</v>
      </c>
      <c r="BK195" s="176">
        <f>SUM(BK196:BK204)</f>
        <v>0</v>
      </c>
    </row>
    <row r="196" spans="1:65" s="2" customFormat="1" ht="24.2" customHeight="1">
      <c r="A196" s="35"/>
      <c r="B196" s="36"/>
      <c r="C196" s="179" t="s">
        <v>310</v>
      </c>
      <c r="D196" s="179" t="s">
        <v>144</v>
      </c>
      <c r="E196" s="180" t="s">
        <v>997</v>
      </c>
      <c r="F196" s="181" t="s">
        <v>998</v>
      </c>
      <c r="G196" s="182" t="s">
        <v>179</v>
      </c>
      <c r="H196" s="183">
        <v>0.26400000000000001</v>
      </c>
      <c r="I196" s="184"/>
      <c r="J196" s="185">
        <f>ROUND(I196*H196,2)</f>
        <v>0</v>
      </c>
      <c r="K196" s="181" t="s">
        <v>148</v>
      </c>
      <c r="L196" s="40"/>
      <c r="M196" s="186" t="s">
        <v>19</v>
      </c>
      <c r="N196" s="187" t="s">
        <v>43</v>
      </c>
      <c r="O196" s="6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251</v>
      </c>
      <c r="AT196" s="190" t="s">
        <v>144</v>
      </c>
      <c r="AU196" s="190" t="s">
        <v>81</v>
      </c>
      <c r="AY196" s="18" t="s">
        <v>142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79</v>
      </c>
      <c r="BK196" s="191">
        <f>ROUND(I196*H196,2)</f>
        <v>0</v>
      </c>
      <c r="BL196" s="18" t="s">
        <v>251</v>
      </c>
      <c r="BM196" s="190" t="s">
        <v>999</v>
      </c>
    </row>
    <row r="197" spans="1:65" s="2" customFormat="1" ht="19.5">
      <c r="A197" s="35"/>
      <c r="B197" s="36"/>
      <c r="C197" s="37"/>
      <c r="D197" s="192" t="s">
        <v>151</v>
      </c>
      <c r="E197" s="37"/>
      <c r="F197" s="193" t="s">
        <v>1000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151</v>
      </c>
      <c r="AU197" s="18" t="s">
        <v>81</v>
      </c>
    </row>
    <row r="198" spans="1:65" s="2" customFormat="1">
      <c r="A198" s="35"/>
      <c r="B198" s="36"/>
      <c r="C198" s="37"/>
      <c r="D198" s="197" t="s">
        <v>153</v>
      </c>
      <c r="E198" s="37"/>
      <c r="F198" s="198" t="s">
        <v>1001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153</v>
      </c>
      <c r="AU198" s="18" t="s">
        <v>81</v>
      </c>
    </row>
    <row r="199" spans="1:65" s="13" customFormat="1">
      <c r="B199" s="199"/>
      <c r="C199" s="200"/>
      <c r="D199" s="192" t="s">
        <v>155</v>
      </c>
      <c r="E199" s="201" t="s">
        <v>19</v>
      </c>
      <c r="F199" s="202" t="s">
        <v>1002</v>
      </c>
      <c r="G199" s="200"/>
      <c r="H199" s="203">
        <v>0.26400000000000001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155</v>
      </c>
      <c r="AU199" s="209" t="s">
        <v>81</v>
      </c>
      <c r="AV199" s="13" t="s">
        <v>81</v>
      </c>
      <c r="AW199" s="13" t="s">
        <v>34</v>
      </c>
      <c r="AX199" s="13" t="s">
        <v>79</v>
      </c>
      <c r="AY199" s="209" t="s">
        <v>142</v>
      </c>
    </row>
    <row r="200" spans="1:65" s="2" customFormat="1" ht="16.5" customHeight="1">
      <c r="A200" s="35"/>
      <c r="B200" s="36"/>
      <c r="C200" s="221" t="s">
        <v>317</v>
      </c>
      <c r="D200" s="221" t="s">
        <v>246</v>
      </c>
      <c r="E200" s="222" t="s">
        <v>1003</v>
      </c>
      <c r="F200" s="223" t="s">
        <v>1004</v>
      </c>
      <c r="G200" s="224" t="s">
        <v>179</v>
      </c>
      <c r="H200" s="225">
        <v>0.26900000000000002</v>
      </c>
      <c r="I200" s="226"/>
      <c r="J200" s="227">
        <f>ROUND(I200*H200,2)</f>
        <v>0</v>
      </c>
      <c r="K200" s="223" t="s">
        <v>148</v>
      </c>
      <c r="L200" s="228"/>
      <c r="M200" s="229" t="s">
        <v>19</v>
      </c>
      <c r="N200" s="230" t="s">
        <v>43</v>
      </c>
      <c r="O200" s="65"/>
      <c r="P200" s="188">
        <f>O200*H200</f>
        <v>0</v>
      </c>
      <c r="Q200" s="188">
        <v>2.3E-3</v>
      </c>
      <c r="R200" s="188">
        <f>Q200*H200</f>
        <v>6.1870000000000002E-4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356</v>
      </c>
      <c r="AT200" s="190" t="s">
        <v>246</v>
      </c>
      <c r="AU200" s="190" t="s">
        <v>81</v>
      </c>
      <c r="AY200" s="18" t="s">
        <v>142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79</v>
      </c>
      <c r="BK200" s="191">
        <f>ROUND(I200*H200,2)</f>
        <v>0</v>
      </c>
      <c r="BL200" s="18" t="s">
        <v>251</v>
      </c>
      <c r="BM200" s="190" t="s">
        <v>1005</v>
      </c>
    </row>
    <row r="201" spans="1:65" s="2" customFormat="1">
      <c r="A201" s="35"/>
      <c r="B201" s="36"/>
      <c r="C201" s="37"/>
      <c r="D201" s="192" t="s">
        <v>151</v>
      </c>
      <c r="E201" s="37"/>
      <c r="F201" s="193" t="s">
        <v>1004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151</v>
      </c>
      <c r="AU201" s="18" t="s">
        <v>81</v>
      </c>
    </row>
    <row r="202" spans="1:65" s="2" customFormat="1">
      <c r="A202" s="35"/>
      <c r="B202" s="36"/>
      <c r="C202" s="37"/>
      <c r="D202" s="197" t="s">
        <v>153</v>
      </c>
      <c r="E202" s="37"/>
      <c r="F202" s="198" t="s">
        <v>1006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153</v>
      </c>
      <c r="AU202" s="18" t="s">
        <v>81</v>
      </c>
    </row>
    <row r="203" spans="1:65" s="13" customFormat="1">
      <c r="B203" s="199"/>
      <c r="C203" s="200"/>
      <c r="D203" s="192" t="s">
        <v>155</v>
      </c>
      <c r="E203" s="201" t="s">
        <v>19</v>
      </c>
      <c r="F203" s="202" t="s">
        <v>1002</v>
      </c>
      <c r="G203" s="200"/>
      <c r="H203" s="203">
        <v>0.26400000000000001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155</v>
      </c>
      <c r="AU203" s="209" t="s">
        <v>81</v>
      </c>
      <c r="AV203" s="13" t="s">
        <v>81</v>
      </c>
      <c r="AW203" s="13" t="s">
        <v>34</v>
      </c>
      <c r="AX203" s="13" t="s">
        <v>79</v>
      </c>
      <c r="AY203" s="209" t="s">
        <v>142</v>
      </c>
    </row>
    <row r="204" spans="1:65" s="13" customFormat="1">
      <c r="B204" s="199"/>
      <c r="C204" s="200"/>
      <c r="D204" s="192" t="s">
        <v>155</v>
      </c>
      <c r="E204" s="200"/>
      <c r="F204" s="202" t="s">
        <v>1007</v>
      </c>
      <c r="G204" s="200"/>
      <c r="H204" s="203">
        <v>0.26900000000000002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155</v>
      </c>
      <c r="AU204" s="209" t="s">
        <v>81</v>
      </c>
      <c r="AV204" s="13" t="s">
        <v>81</v>
      </c>
      <c r="AW204" s="13" t="s">
        <v>4</v>
      </c>
      <c r="AX204" s="13" t="s">
        <v>79</v>
      </c>
      <c r="AY204" s="209" t="s">
        <v>142</v>
      </c>
    </row>
    <row r="205" spans="1:65" s="12" customFormat="1" ht="22.9" customHeight="1">
      <c r="B205" s="163"/>
      <c r="C205" s="164"/>
      <c r="D205" s="165" t="s">
        <v>71</v>
      </c>
      <c r="E205" s="177" t="s">
        <v>1008</v>
      </c>
      <c r="F205" s="177" t="s">
        <v>1009</v>
      </c>
      <c r="G205" s="164"/>
      <c r="H205" s="164"/>
      <c r="I205" s="167"/>
      <c r="J205" s="178">
        <f>BK205</f>
        <v>0</v>
      </c>
      <c r="K205" s="164"/>
      <c r="L205" s="169"/>
      <c r="M205" s="170"/>
      <c r="N205" s="171"/>
      <c r="O205" s="171"/>
      <c r="P205" s="172">
        <f>SUM(P206:P214)</f>
        <v>0</v>
      </c>
      <c r="Q205" s="171"/>
      <c r="R205" s="172">
        <f>SUM(R206:R214)</f>
        <v>4.2479999999999997E-2</v>
      </c>
      <c r="S205" s="171"/>
      <c r="T205" s="173">
        <f>SUM(T206:T214)</f>
        <v>0</v>
      </c>
      <c r="AR205" s="174" t="s">
        <v>81</v>
      </c>
      <c r="AT205" s="175" t="s">
        <v>71</v>
      </c>
      <c r="AU205" s="175" t="s">
        <v>79</v>
      </c>
      <c r="AY205" s="174" t="s">
        <v>142</v>
      </c>
      <c r="BK205" s="176">
        <f>SUM(BK206:BK214)</f>
        <v>0</v>
      </c>
    </row>
    <row r="206" spans="1:65" s="2" customFormat="1" ht="16.5" customHeight="1">
      <c r="A206" s="35"/>
      <c r="B206" s="36"/>
      <c r="C206" s="179" t="s">
        <v>324</v>
      </c>
      <c r="D206" s="179" t="s">
        <v>144</v>
      </c>
      <c r="E206" s="180" t="s">
        <v>1010</v>
      </c>
      <c r="F206" s="181" t="s">
        <v>1011</v>
      </c>
      <c r="G206" s="182" t="s">
        <v>179</v>
      </c>
      <c r="H206" s="183">
        <v>18</v>
      </c>
      <c r="I206" s="184"/>
      <c r="J206" s="185">
        <f>ROUND(I206*H206,2)</f>
        <v>0</v>
      </c>
      <c r="K206" s="181" t="s">
        <v>148</v>
      </c>
      <c r="L206" s="40"/>
      <c r="M206" s="186" t="s">
        <v>19</v>
      </c>
      <c r="N206" s="187" t="s">
        <v>43</v>
      </c>
      <c r="O206" s="65"/>
      <c r="P206" s="188">
        <f>O206*H206</f>
        <v>0</v>
      </c>
      <c r="Q206" s="188">
        <v>1.5E-3</v>
      </c>
      <c r="R206" s="188">
        <f>Q206*H206</f>
        <v>2.7E-2</v>
      </c>
      <c r="S206" s="188">
        <v>0</v>
      </c>
      <c r="T206" s="18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0" t="s">
        <v>251</v>
      </c>
      <c r="AT206" s="190" t="s">
        <v>144</v>
      </c>
      <c r="AU206" s="190" t="s">
        <v>81</v>
      </c>
      <c r="AY206" s="18" t="s">
        <v>142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79</v>
      </c>
      <c r="BK206" s="191">
        <f>ROUND(I206*H206,2)</f>
        <v>0</v>
      </c>
      <c r="BL206" s="18" t="s">
        <v>251</v>
      </c>
      <c r="BM206" s="190" t="s">
        <v>1012</v>
      </c>
    </row>
    <row r="207" spans="1:65" s="2" customFormat="1">
      <c r="A207" s="35"/>
      <c r="B207" s="36"/>
      <c r="C207" s="37"/>
      <c r="D207" s="192" t="s">
        <v>151</v>
      </c>
      <c r="E207" s="37"/>
      <c r="F207" s="193" t="s">
        <v>1013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151</v>
      </c>
      <c r="AU207" s="18" t="s">
        <v>81</v>
      </c>
    </row>
    <row r="208" spans="1:65" s="2" customFormat="1">
      <c r="A208" s="35"/>
      <c r="B208" s="36"/>
      <c r="C208" s="37"/>
      <c r="D208" s="197" t="s">
        <v>153</v>
      </c>
      <c r="E208" s="37"/>
      <c r="F208" s="198" t="s">
        <v>1014</v>
      </c>
      <c r="G208" s="37"/>
      <c r="H208" s="37"/>
      <c r="I208" s="194"/>
      <c r="J208" s="37"/>
      <c r="K208" s="37"/>
      <c r="L208" s="40"/>
      <c r="M208" s="195"/>
      <c r="N208" s="19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153</v>
      </c>
      <c r="AU208" s="18" t="s">
        <v>81</v>
      </c>
    </row>
    <row r="209" spans="1:65" s="2" customFormat="1" ht="24.2" customHeight="1">
      <c r="A209" s="35"/>
      <c r="B209" s="36"/>
      <c r="C209" s="179" t="s">
        <v>330</v>
      </c>
      <c r="D209" s="179" t="s">
        <v>144</v>
      </c>
      <c r="E209" s="180" t="s">
        <v>1015</v>
      </c>
      <c r="F209" s="181" t="s">
        <v>1016</v>
      </c>
      <c r="G209" s="182" t="s">
        <v>179</v>
      </c>
      <c r="H209" s="183">
        <v>18</v>
      </c>
      <c r="I209" s="184"/>
      <c r="J209" s="185">
        <f>ROUND(I209*H209,2)</f>
        <v>0</v>
      </c>
      <c r="K209" s="181" t="s">
        <v>148</v>
      </c>
      <c r="L209" s="40"/>
      <c r="M209" s="186" t="s">
        <v>19</v>
      </c>
      <c r="N209" s="187" t="s">
        <v>43</v>
      </c>
      <c r="O209" s="65"/>
      <c r="P209" s="188">
        <f>O209*H209</f>
        <v>0</v>
      </c>
      <c r="Q209" s="188">
        <v>1.3999999999999999E-4</v>
      </c>
      <c r="R209" s="188">
        <f>Q209*H209</f>
        <v>2.5199999999999997E-3</v>
      </c>
      <c r="S209" s="188">
        <v>0</v>
      </c>
      <c r="T209" s="18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251</v>
      </c>
      <c r="AT209" s="190" t="s">
        <v>144</v>
      </c>
      <c r="AU209" s="190" t="s">
        <v>81</v>
      </c>
      <c r="AY209" s="18" t="s">
        <v>142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79</v>
      </c>
      <c r="BK209" s="191">
        <f>ROUND(I209*H209,2)</f>
        <v>0</v>
      </c>
      <c r="BL209" s="18" t="s">
        <v>251</v>
      </c>
      <c r="BM209" s="190" t="s">
        <v>1017</v>
      </c>
    </row>
    <row r="210" spans="1:65" s="2" customFormat="1" ht="19.5">
      <c r="A210" s="35"/>
      <c r="B210" s="36"/>
      <c r="C210" s="37"/>
      <c r="D210" s="192" t="s">
        <v>151</v>
      </c>
      <c r="E210" s="37"/>
      <c r="F210" s="193" t="s">
        <v>1018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151</v>
      </c>
      <c r="AU210" s="18" t="s">
        <v>81</v>
      </c>
    </row>
    <row r="211" spans="1:65" s="2" customFormat="1">
      <c r="A211" s="35"/>
      <c r="B211" s="36"/>
      <c r="C211" s="37"/>
      <c r="D211" s="197" t="s">
        <v>153</v>
      </c>
      <c r="E211" s="37"/>
      <c r="F211" s="198" t="s">
        <v>1019</v>
      </c>
      <c r="G211" s="37"/>
      <c r="H211" s="37"/>
      <c r="I211" s="194"/>
      <c r="J211" s="37"/>
      <c r="K211" s="37"/>
      <c r="L211" s="40"/>
      <c r="M211" s="195"/>
      <c r="N211" s="19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153</v>
      </c>
      <c r="AU211" s="18" t="s">
        <v>81</v>
      </c>
    </row>
    <row r="212" spans="1:65" s="2" customFormat="1" ht="24.2" customHeight="1">
      <c r="A212" s="35"/>
      <c r="B212" s="36"/>
      <c r="C212" s="179" t="s">
        <v>335</v>
      </c>
      <c r="D212" s="179" t="s">
        <v>144</v>
      </c>
      <c r="E212" s="180" t="s">
        <v>1020</v>
      </c>
      <c r="F212" s="181" t="s">
        <v>1021</v>
      </c>
      <c r="G212" s="182" t="s">
        <v>179</v>
      </c>
      <c r="H212" s="183">
        <v>18</v>
      </c>
      <c r="I212" s="184"/>
      <c r="J212" s="185">
        <f>ROUND(I212*H212,2)</f>
        <v>0</v>
      </c>
      <c r="K212" s="181" t="s">
        <v>148</v>
      </c>
      <c r="L212" s="40"/>
      <c r="M212" s="186" t="s">
        <v>19</v>
      </c>
      <c r="N212" s="187" t="s">
        <v>43</v>
      </c>
      <c r="O212" s="65"/>
      <c r="P212" s="188">
        <f>O212*H212</f>
        <v>0</v>
      </c>
      <c r="Q212" s="188">
        <v>7.2000000000000005E-4</v>
      </c>
      <c r="R212" s="188">
        <f>Q212*H212</f>
        <v>1.2960000000000001E-2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251</v>
      </c>
      <c r="AT212" s="190" t="s">
        <v>144</v>
      </c>
      <c r="AU212" s="190" t="s">
        <v>81</v>
      </c>
      <c r="AY212" s="18" t="s">
        <v>142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79</v>
      </c>
      <c r="BK212" s="191">
        <f>ROUND(I212*H212,2)</f>
        <v>0</v>
      </c>
      <c r="BL212" s="18" t="s">
        <v>251</v>
      </c>
      <c r="BM212" s="190" t="s">
        <v>1022</v>
      </c>
    </row>
    <row r="213" spans="1:65" s="2" customFormat="1" ht="29.25">
      <c r="A213" s="35"/>
      <c r="B213" s="36"/>
      <c r="C213" s="37"/>
      <c r="D213" s="192" t="s">
        <v>151</v>
      </c>
      <c r="E213" s="37"/>
      <c r="F213" s="193" t="s">
        <v>1023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151</v>
      </c>
      <c r="AU213" s="18" t="s">
        <v>81</v>
      </c>
    </row>
    <row r="214" spans="1:65" s="2" customFormat="1">
      <c r="A214" s="35"/>
      <c r="B214" s="36"/>
      <c r="C214" s="37"/>
      <c r="D214" s="197" t="s">
        <v>153</v>
      </c>
      <c r="E214" s="37"/>
      <c r="F214" s="198" t="s">
        <v>1024</v>
      </c>
      <c r="G214" s="37"/>
      <c r="H214" s="37"/>
      <c r="I214" s="194"/>
      <c r="J214" s="37"/>
      <c r="K214" s="37"/>
      <c r="L214" s="40"/>
      <c r="M214" s="242"/>
      <c r="N214" s="243"/>
      <c r="O214" s="244"/>
      <c r="P214" s="244"/>
      <c r="Q214" s="244"/>
      <c r="R214" s="244"/>
      <c r="S214" s="244"/>
      <c r="T214" s="24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153</v>
      </c>
      <c r="AU214" s="18" t="s">
        <v>81</v>
      </c>
    </row>
    <row r="215" spans="1:65" s="2" customFormat="1" ht="6.95" customHeight="1">
      <c r="A215" s="35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0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sheetProtection password="CC35" sheet="1" objects="1" scenarios="1" formatColumns="0" formatRows="0" autoFilter="0"/>
  <autoFilter ref="C94:K214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/>
    <hyperlink ref="F104" r:id="rId2"/>
    <hyperlink ref="F108" r:id="rId3"/>
    <hyperlink ref="F112" r:id="rId4"/>
    <hyperlink ref="F119" r:id="rId5"/>
    <hyperlink ref="F123" r:id="rId6"/>
    <hyperlink ref="F127" r:id="rId7"/>
    <hyperlink ref="F131" r:id="rId8"/>
    <hyperlink ref="F135" r:id="rId9"/>
    <hyperlink ref="F139" r:id="rId10"/>
    <hyperlink ref="F144" r:id="rId11"/>
    <hyperlink ref="F147" r:id="rId12"/>
    <hyperlink ref="F151" r:id="rId13"/>
    <hyperlink ref="F155" r:id="rId14"/>
    <hyperlink ref="F158" r:id="rId15"/>
    <hyperlink ref="F162" r:id="rId16"/>
    <hyperlink ref="F167" r:id="rId17"/>
    <hyperlink ref="F170" r:id="rId18"/>
    <hyperlink ref="F174" r:id="rId19"/>
    <hyperlink ref="F177" r:id="rId20"/>
    <hyperlink ref="F182" r:id="rId21"/>
    <hyperlink ref="F185" r:id="rId22"/>
    <hyperlink ref="F189" r:id="rId23"/>
    <hyperlink ref="F193" r:id="rId24"/>
    <hyperlink ref="F198" r:id="rId25"/>
    <hyperlink ref="F202" r:id="rId26"/>
    <hyperlink ref="F208" r:id="rId27"/>
    <hyperlink ref="F211" r:id="rId28"/>
    <hyperlink ref="F214" r:id="rId2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102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4" t="str">
        <f>'Rekapitulace stavby'!K6</f>
        <v>Výdejna stravy- Králíček - Stavební úpravy obj.čp1035 na pozemku č.st.77, kú Nové  Město nad Met- etapa 1</v>
      </c>
      <c r="F7" s="375"/>
      <c r="G7" s="375"/>
      <c r="H7" s="375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4" t="s">
        <v>879</v>
      </c>
      <c r="F9" s="376"/>
      <c r="G9" s="376"/>
      <c r="H9" s="37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7" t="s">
        <v>1025</v>
      </c>
      <c r="F11" s="376"/>
      <c r="G11" s="376"/>
      <c r="H11" s="37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18. 11. 2021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1026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35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1026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ROUND(J87,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ROUND((SUM(BE87:BE91)),  2)</f>
        <v>0</v>
      </c>
      <c r="G35" s="35"/>
      <c r="H35" s="35"/>
      <c r="I35" s="125">
        <v>0.21</v>
      </c>
      <c r="J35" s="124">
        <f>ROUND(((SUM(BE87:BE91))*I35),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ROUND((SUM(BF87:BF91)),  2)</f>
        <v>0</v>
      </c>
      <c r="G36" s="35"/>
      <c r="H36" s="35"/>
      <c r="I36" s="125">
        <v>0.15</v>
      </c>
      <c r="J36" s="124">
        <f>ROUND(((SUM(BF87:BF91))*I36),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ROUND((SUM(BG87:BG91)),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ROUND((SUM(BH87:BH91)),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ROUND((SUM(BI87:BI91)),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72" t="str">
        <f>E7</f>
        <v>Výdejna stravy- Králíček - Stavební úpravy obj.čp1035 na pozemku č.st.77, kú Nové  Město nad Met- etapa 1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879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60" t="str">
        <f>E11</f>
        <v>SO 03-D.1.4 EL - část elektroinstalace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30" t="s">
        <v>23</v>
      </c>
      <c r="J56" s="60" t="str">
        <f>IF(J14="","",J14)</f>
        <v>18. 11. 2021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SŠ a ZŠ ,  Nové  Město nad Met</v>
      </c>
      <c r="G58" s="37"/>
      <c r="H58" s="37"/>
      <c r="I58" s="30" t="s">
        <v>31</v>
      </c>
      <c r="J58" s="33" t="str">
        <f>E23</f>
        <v>Vlastislav Vlach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35</v>
      </c>
      <c r="J59" s="33" t="str">
        <f>E26</f>
        <v>Vlastislav Vlach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J87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J88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1027</v>
      </c>
      <c r="E65" s="149"/>
      <c r="F65" s="149"/>
      <c r="G65" s="149"/>
      <c r="H65" s="149"/>
      <c r="I65" s="149"/>
      <c r="J65" s="150">
        <f>J89</f>
        <v>0</v>
      </c>
      <c r="K65" s="98"/>
      <c r="L65" s="151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127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6.25" customHeight="1">
      <c r="A75" s="35"/>
      <c r="B75" s="36"/>
      <c r="C75" s="37"/>
      <c r="D75" s="37"/>
      <c r="E75" s="372" t="str">
        <f>E7</f>
        <v>Výdejna stravy- Králíček - Stavební úpravy obj.čp1035 na pozemku č.st.77, kú Nové  Město nad Met- etapa 1</v>
      </c>
      <c r="F75" s="373"/>
      <c r="G75" s="373"/>
      <c r="H75" s="373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2"/>
      <c r="C76" s="30" t="s">
        <v>107</v>
      </c>
      <c r="D76" s="23"/>
      <c r="E76" s="23"/>
      <c r="F76" s="23"/>
      <c r="G76" s="23"/>
      <c r="H76" s="23"/>
      <c r="I76" s="23"/>
      <c r="J76" s="23"/>
      <c r="K76" s="23"/>
      <c r="L76" s="21"/>
    </row>
    <row r="77" spans="1:31" s="2" customFormat="1" ht="16.5" customHeight="1">
      <c r="A77" s="35"/>
      <c r="B77" s="36"/>
      <c r="C77" s="37"/>
      <c r="D77" s="37"/>
      <c r="E77" s="372" t="s">
        <v>879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109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60" t="str">
        <f>E11</f>
        <v>SO 03-D.1.4 EL - část elektroinstalace</v>
      </c>
      <c r="F79" s="371"/>
      <c r="G79" s="371"/>
      <c r="H79" s="371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F14</f>
        <v xml:space="preserve"> Nové  Město nad Met</v>
      </c>
      <c r="G81" s="37"/>
      <c r="H81" s="37"/>
      <c r="I81" s="30" t="s">
        <v>23</v>
      </c>
      <c r="J81" s="60" t="str">
        <f>IF(J14="","",J14)</f>
        <v>18. 11. 2021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25</v>
      </c>
      <c r="D83" s="37"/>
      <c r="E83" s="37"/>
      <c r="F83" s="28" t="str">
        <f>E17</f>
        <v>SŠ a ZŠ ,  Nové  Město nad Met</v>
      </c>
      <c r="G83" s="37"/>
      <c r="H83" s="37"/>
      <c r="I83" s="30" t="s">
        <v>31</v>
      </c>
      <c r="J83" s="33" t="str">
        <f>E23</f>
        <v>Vlastislav Vlach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IF(E20="","",E20)</f>
        <v>Vyplň údaj</v>
      </c>
      <c r="G84" s="37"/>
      <c r="H84" s="37"/>
      <c r="I84" s="30" t="s">
        <v>35</v>
      </c>
      <c r="J84" s="33" t="str">
        <f>E26</f>
        <v>Vlastislav Vlach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2"/>
      <c r="B86" s="153"/>
      <c r="C86" s="154" t="s">
        <v>128</v>
      </c>
      <c r="D86" s="155" t="s">
        <v>57</v>
      </c>
      <c r="E86" s="155" t="s">
        <v>53</v>
      </c>
      <c r="F86" s="155" t="s">
        <v>54</v>
      </c>
      <c r="G86" s="155" t="s">
        <v>129</v>
      </c>
      <c r="H86" s="155" t="s">
        <v>130</v>
      </c>
      <c r="I86" s="155" t="s">
        <v>131</v>
      </c>
      <c r="J86" s="155" t="s">
        <v>113</v>
      </c>
      <c r="K86" s="156" t="s">
        <v>132</v>
      </c>
      <c r="L86" s="157"/>
      <c r="M86" s="69" t="s">
        <v>19</v>
      </c>
      <c r="N86" s="70" t="s">
        <v>42</v>
      </c>
      <c r="O86" s="70" t="s">
        <v>133</v>
      </c>
      <c r="P86" s="70" t="s">
        <v>134</v>
      </c>
      <c r="Q86" s="70" t="s">
        <v>135</v>
      </c>
      <c r="R86" s="70" t="s">
        <v>136</v>
      </c>
      <c r="S86" s="70" t="s">
        <v>137</v>
      </c>
      <c r="T86" s="71" t="s">
        <v>138</v>
      </c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</row>
    <row r="87" spans="1:65" s="2" customFormat="1" ht="22.9" customHeight="1">
      <c r="A87" s="35"/>
      <c r="B87" s="36"/>
      <c r="C87" s="76" t="s">
        <v>139</v>
      </c>
      <c r="D87" s="37"/>
      <c r="E87" s="37"/>
      <c r="F87" s="37"/>
      <c r="G87" s="37"/>
      <c r="H87" s="37"/>
      <c r="I87" s="37"/>
      <c r="J87" s="158">
        <f>BK87</f>
        <v>0</v>
      </c>
      <c r="K87" s="37"/>
      <c r="L87" s="40"/>
      <c r="M87" s="72"/>
      <c r="N87" s="159"/>
      <c r="O87" s="73"/>
      <c r="P87" s="160">
        <f>P88</f>
        <v>0</v>
      </c>
      <c r="Q87" s="73"/>
      <c r="R87" s="160">
        <f>R88</f>
        <v>0</v>
      </c>
      <c r="S87" s="73"/>
      <c r="T87" s="161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71</v>
      </c>
      <c r="AU87" s="18" t="s">
        <v>114</v>
      </c>
      <c r="BK87" s="162">
        <f>BK88</f>
        <v>0</v>
      </c>
    </row>
    <row r="88" spans="1:65" s="12" customFormat="1" ht="25.9" customHeight="1">
      <c r="B88" s="163"/>
      <c r="C88" s="164"/>
      <c r="D88" s="165" t="s">
        <v>71</v>
      </c>
      <c r="E88" s="166" t="s">
        <v>408</v>
      </c>
      <c r="F88" s="166" t="s">
        <v>409</v>
      </c>
      <c r="G88" s="164"/>
      <c r="H88" s="164"/>
      <c r="I88" s="167"/>
      <c r="J88" s="168">
        <f>BK88</f>
        <v>0</v>
      </c>
      <c r="K88" s="164"/>
      <c r="L88" s="169"/>
      <c r="M88" s="170"/>
      <c r="N88" s="171"/>
      <c r="O88" s="171"/>
      <c r="P88" s="172">
        <f>P89</f>
        <v>0</v>
      </c>
      <c r="Q88" s="171"/>
      <c r="R88" s="172">
        <f>R89</f>
        <v>0</v>
      </c>
      <c r="S88" s="171"/>
      <c r="T88" s="173">
        <f>T89</f>
        <v>0</v>
      </c>
      <c r="AR88" s="174" t="s">
        <v>81</v>
      </c>
      <c r="AT88" s="175" t="s">
        <v>71</v>
      </c>
      <c r="AU88" s="175" t="s">
        <v>72</v>
      </c>
      <c r="AY88" s="174" t="s">
        <v>142</v>
      </c>
      <c r="BK88" s="176">
        <f>BK89</f>
        <v>0</v>
      </c>
    </row>
    <row r="89" spans="1:65" s="12" customFormat="1" ht="22.9" customHeight="1">
      <c r="B89" s="163"/>
      <c r="C89" s="164"/>
      <c r="D89" s="165" t="s">
        <v>71</v>
      </c>
      <c r="E89" s="177" t="s">
        <v>1028</v>
      </c>
      <c r="F89" s="177" t="s">
        <v>1029</v>
      </c>
      <c r="G89" s="164"/>
      <c r="H89" s="164"/>
      <c r="I89" s="167"/>
      <c r="J89" s="178">
        <f>BK89</f>
        <v>0</v>
      </c>
      <c r="K89" s="164"/>
      <c r="L89" s="169"/>
      <c r="M89" s="170"/>
      <c r="N89" s="171"/>
      <c r="O89" s="171"/>
      <c r="P89" s="172">
        <f>SUM(P90:P91)</f>
        <v>0</v>
      </c>
      <c r="Q89" s="171"/>
      <c r="R89" s="172">
        <f>SUM(R90:R91)</f>
        <v>0</v>
      </c>
      <c r="S89" s="171"/>
      <c r="T89" s="173">
        <f>SUM(T90:T91)</f>
        <v>0</v>
      </c>
      <c r="AR89" s="174" t="s">
        <v>81</v>
      </c>
      <c r="AT89" s="175" t="s">
        <v>71</v>
      </c>
      <c r="AU89" s="175" t="s">
        <v>79</v>
      </c>
      <c r="AY89" s="174" t="s">
        <v>142</v>
      </c>
      <c r="BK89" s="176">
        <f>SUM(BK90:BK91)</f>
        <v>0</v>
      </c>
    </row>
    <row r="90" spans="1:65" s="2" customFormat="1" ht="24.2" customHeight="1">
      <c r="A90" s="35"/>
      <c r="B90" s="36"/>
      <c r="C90" s="179" t="s">
        <v>79</v>
      </c>
      <c r="D90" s="179" t="s">
        <v>144</v>
      </c>
      <c r="E90" s="180" t="s">
        <v>1030</v>
      </c>
      <c r="F90" s="181" t="s">
        <v>1031</v>
      </c>
      <c r="G90" s="182" t="s">
        <v>1032</v>
      </c>
      <c r="H90" s="183">
        <v>1</v>
      </c>
      <c r="I90" s="184"/>
      <c r="J90" s="185">
        <f>ROUND(I90*H90,2)</f>
        <v>0</v>
      </c>
      <c r="K90" s="181" t="s">
        <v>19</v>
      </c>
      <c r="L90" s="40"/>
      <c r="M90" s="186" t="s">
        <v>19</v>
      </c>
      <c r="N90" s="187" t="s">
        <v>43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251</v>
      </c>
      <c r="AT90" s="190" t="s">
        <v>144</v>
      </c>
      <c r="AU90" s="190" t="s">
        <v>81</v>
      </c>
      <c r="AY90" s="18" t="s">
        <v>142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79</v>
      </c>
      <c r="BK90" s="191">
        <f>ROUND(I90*H90,2)</f>
        <v>0</v>
      </c>
      <c r="BL90" s="18" t="s">
        <v>251</v>
      </c>
      <c r="BM90" s="190" t="s">
        <v>1033</v>
      </c>
    </row>
    <row r="91" spans="1:65" s="2" customFormat="1" ht="29.25">
      <c r="A91" s="35"/>
      <c r="B91" s="36"/>
      <c r="C91" s="37"/>
      <c r="D91" s="192" t="s">
        <v>151</v>
      </c>
      <c r="E91" s="37"/>
      <c r="F91" s="193" t="s">
        <v>1034</v>
      </c>
      <c r="G91" s="37"/>
      <c r="H91" s="37"/>
      <c r="I91" s="194"/>
      <c r="J91" s="37"/>
      <c r="K91" s="37"/>
      <c r="L91" s="40"/>
      <c r="M91" s="242"/>
      <c r="N91" s="243"/>
      <c r="O91" s="244"/>
      <c r="P91" s="244"/>
      <c r="Q91" s="244"/>
      <c r="R91" s="244"/>
      <c r="S91" s="244"/>
      <c r="T91" s="24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151</v>
      </c>
      <c r="AU91" s="18" t="s">
        <v>81</v>
      </c>
    </row>
    <row r="92" spans="1:65" s="2" customFormat="1" ht="6.95" customHeight="1">
      <c r="A92" s="35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0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password="CC35" sheet="1" objects="1" scenarios="1" formatColumns="0" formatRows="0" autoFilter="0"/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topLeftCell="A11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105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4" t="str">
        <f>'Rekapitulace stavby'!K6</f>
        <v>Výdejna stravy- Králíček - Stavební úpravy obj.čp1035 na pozemku č.st.77, kú Nové  Město nad Met- etapa 1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13" t="s">
        <v>107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7" t="s">
        <v>1035</v>
      </c>
      <c r="F9" s="376"/>
      <c r="G9" s="376"/>
      <c r="H9" s="37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18. 11. 2021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32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33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33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80" t="s">
        <v>19</v>
      </c>
      <c r="F27" s="380"/>
      <c r="G27" s="380"/>
      <c r="H27" s="38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ROUND(J83,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ROUND((SUM(BE83:BE117)),  2)</f>
        <v>0</v>
      </c>
      <c r="G33" s="35"/>
      <c r="H33" s="35"/>
      <c r="I33" s="125">
        <v>0.21</v>
      </c>
      <c r="J33" s="124">
        <f>ROUND(((SUM(BE83:BE117))*I33),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ROUND((SUM(BF83:BF117)),  2)</f>
        <v>0</v>
      </c>
      <c r="G34" s="35"/>
      <c r="H34" s="35"/>
      <c r="I34" s="125">
        <v>0.15</v>
      </c>
      <c r="J34" s="124">
        <f>ROUND(((SUM(BF83:BF117))*I34),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ROUND((SUM(BG83:BG117)),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ROUND((SUM(BH83:BH117)),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ROUND((SUM(BI83:BI117)),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72" t="str">
        <f>E7</f>
        <v>Výdejna stravy- Králíček - Stavební úpravy obj.čp1035 na pozemku č.st.77, kú Nové  Město nad Met- etapa 1</v>
      </c>
      <c r="F48" s="373"/>
      <c r="G48" s="373"/>
      <c r="H48" s="373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107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0" t="str">
        <f>E9</f>
        <v xml:space="preserve">VON etapa1 - vedlejší a ostatní náklady 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Nové  Město nad Met</v>
      </c>
      <c r="G52" s="37"/>
      <c r="H52" s="37"/>
      <c r="I52" s="30" t="s">
        <v>23</v>
      </c>
      <c r="J52" s="60" t="str">
        <f>IF(J12="","",J12)</f>
        <v>18. 11. 2021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SŠ a ZŠ ,  Nové  Město nad Met</v>
      </c>
      <c r="G54" s="37"/>
      <c r="H54" s="37"/>
      <c r="I54" s="30" t="s">
        <v>31</v>
      </c>
      <c r="J54" s="33" t="str">
        <f>E21</f>
        <v xml:space="preserve">Ing. Marcela Kalužná 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Ing. Marcela Kalužná 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112</v>
      </c>
      <c r="D57" s="138"/>
      <c r="E57" s="138"/>
      <c r="F57" s="138"/>
      <c r="G57" s="138"/>
      <c r="H57" s="138"/>
      <c r="I57" s="138"/>
      <c r="J57" s="139" t="s">
        <v>113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70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41"/>
      <c r="C60" s="142"/>
      <c r="D60" s="143" t="s">
        <v>1036</v>
      </c>
      <c r="E60" s="144"/>
      <c r="F60" s="144"/>
      <c r="G60" s="144"/>
      <c r="H60" s="144"/>
      <c r="I60" s="144"/>
      <c r="J60" s="145">
        <f>J84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1037</v>
      </c>
      <c r="E61" s="149"/>
      <c r="F61" s="149"/>
      <c r="G61" s="149"/>
      <c r="H61" s="149"/>
      <c r="I61" s="149"/>
      <c r="J61" s="150">
        <f>J85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1038</v>
      </c>
      <c r="E62" s="149"/>
      <c r="F62" s="149"/>
      <c r="G62" s="149"/>
      <c r="H62" s="149"/>
      <c r="I62" s="149"/>
      <c r="J62" s="150">
        <f>J94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1039</v>
      </c>
      <c r="E63" s="149"/>
      <c r="F63" s="149"/>
      <c r="G63" s="149"/>
      <c r="H63" s="149"/>
      <c r="I63" s="149"/>
      <c r="J63" s="150">
        <f>J107</f>
        <v>0</v>
      </c>
      <c r="K63" s="98"/>
      <c r="L63" s="151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127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6.25" customHeight="1">
      <c r="A73" s="35"/>
      <c r="B73" s="36"/>
      <c r="C73" s="37"/>
      <c r="D73" s="37"/>
      <c r="E73" s="372" t="str">
        <f>E7</f>
        <v>Výdejna stravy- Králíček - Stavební úpravy obj.čp1035 na pozemku č.st.77, kú Nové  Město nad Met- etapa 1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107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0" t="str">
        <f>E9</f>
        <v xml:space="preserve">VON etapa1 - vedlejší a ostatní náklady 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 xml:space="preserve"> Nové  Město nad Met</v>
      </c>
      <c r="G77" s="37"/>
      <c r="H77" s="37"/>
      <c r="I77" s="30" t="s">
        <v>23</v>
      </c>
      <c r="J77" s="60" t="str">
        <f>IF(J12="","",J12)</f>
        <v>18. 11. 2021</v>
      </c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25</v>
      </c>
      <c r="D79" s="37"/>
      <c r="E79" s="37"/>
      <c r="F79" s="28" t="str">
        <f>E15</f>
        <v>SŠ a ZŠ ,  Nové  Město nad Met</v>
      </c>
      <c r="G79" s="37"/>
      <c r="H79" s="37"/>
      <c r="I79" s="30" t="s">
        <v>31</v>
      </c>
      <c r="J79" s="33" t="str">
        <f>E21</f>
        <v xml:space="preserve">Ing. Marcela Kalužná 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35</v>
      </c>
      <c r="J80" s="33" t="str">
        <f>E24</f>
        <v xml:space="preserve">Ing. Marcela Kalužná 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52"/>
      <c r="B82" s="153"/>
      <c r="C82" s="154" t="s">
        <v>128</v>
      </c>
      <c r="D82" s="155" t="s">
        <v>57</v>
      </c>
      <c r="E82" s="155" t="s">
        <v>53</v>
      </c>
      <c r="F82" s="155" t="s">
        <v>54</v>
      </c>
      <c r="G82" s="155" t="s">
        <v>129</v>
      </c>
      <c r="H82" s="155" t="s">
        <v>130</v>
      </c>
      <c r="I82" s="155" t="s">
        <v>131</v>
      </c>
      <c r="J82" s="155" t="s">
        <v>113</v>
      </c>
      <c r="K82" s="156" t="s">
        <v>132</v>
      </c>
      <c r="L82" s="157"/>
      <c r="M82" s="69" t="s">
        <v>19</v>
      </c>
      <c r="N82" s="70" t="s">
        <v>42</v>
      </c>
      <c r="O82" s="70" t="s">
        <v>133</v>
      </c>
      <c r="P82" s="70" t="s">
        <v>134</v>
      </c>
      <c r="Q82" s="70" t="s">
        <v>135</v>
      </c>
      <c r="R82" s="70" t="s">
        <v>136</v>
      </c>
      <c r="S82" s="70" t="s">
        <v>137</v>
      </c>
      <c r="T82" s="71" t="s">
        <v>138</v>
      </c>
      <c r="U82" s="152"/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</row>
    <row r="83" spans="1:65" s="2" customFormat="1" ht="22.9" customHeight="1">
      <c r="A83" s="35"/>
      <c r="B83" s="36"/>
      <c r="C83" s="76" t="s">
        <v>139</v>
      </c>
      <c r="D83" s="37"/>
      <c r="E83" s="37"/>
      <c r="F83" s="37"/>
      <c r="G83" s="37"/>
      <c r="H83" s="37"/>
      <c r="I83" s="37"/>
      <c r="J83" s="158">
        <f>BK83</f>
        <v>0</v>
      </c>
      <c r="K83" s="37"/>
      <c r="L83" s="40"/>
      <c r="M83" s="72"/>
      <c r="N83" s="159"/>
      <c r="O83" s="73"/>
      <c r="P83" s="160">
        <f>P84</f>
        <v>0</v>
      </c>
      <c r="Q83" s="73"/>
      <c r="R83" s="160">
        <f>R84</f>
        <v>0</v>
      </c>
      <c r="S83" s="73"/>
      <c r="T83" s="161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114</v>
      </c>
      <c r="BK83" s="162">
        <f>BK84</f>
        <v>0</v>
      </c>
    </row>
    <row r="84" spans="1:65" s="12" customFormat="1" ht="25.9" customHeight="1">
      <c r="B84" s="163"/>
      <c r="C84" s="164"/>
      <c r="D84" s="165" t="s">
        <v>71</v>
      </c>
      <c r="E84" s="166" t="s">
        <v>1040</v>
      </c>
      <c r="F84" s="166" t="s">
        <v>1041</v>
      </c>
      <c r="G84" s="164"/>
      <c r="H84" s="164"/>
      <c r="I84" s="167"/>
      <c r="J84" s="168">
        <f>BK84</f>
        <v>0</v>
      </c>
      <c r="K84" s="164"/>
      <c r="L84" s="169"/>
      <c r="M84" s="170"/>
      <c r="N84" s="171"/>
      <c r="O84" s="171"/>
      <c r="P84" s="172">
        <f>P85+P94+P107</f>
        <v>0</v>
      </c>
      <c r="Q84" s="171"/>
      <c r="R84" s="172">
        <f>R85+R94+R107</f>
        <v>0</v>
      </c>
      <c r="S84" s="171"/>
      <c r="T84" s="173">
        <f>T85+T94+T107</f>
        <v>0</v>
      </c>
      <c r="AR84" s="174" t="s">
        <v>149</v>
      </c>
      <c r="AT84" s="175" t="s">
        <v>71</v>
      </c>
      <c r="AU84" s="175" t="s">
        <v>72</v>
      </c>
      <c r="AY84" s="174" t="s">
        <v>142</v>
      </c>
      <c r="BK84" s="176">
        <f>BK85+BK94+BK107</f>
        <v>0</v>
      </c>
    </row>
    <row r="85" spans="1:65" s="12" customFormat="1" ht="22.9" customHeight="1">
      <c r="B85" s="163"/>
      <c r="C85" s="164"/>
      <c r="D85" s="165" t="s">
        <v>71</v>
      </c>
      <c r="E85" s="177" t="s">
        <v>1042</v>
      </c>
      <c r="F85" s="177" t="s">
        <v>1043</v>
      </c>
      <c r="G85" s="164"/>
      <c r="H85" s="164"/>
      <c r="I85" s="167"/>
      <c r="J85" s="178">
        <f>BK85</f>
        <v>0</v>
      </c>
      <c r="K85" s="164"/>
      <c r="L85" s="169"/>
      <c r="M85" s="170"/>
      <c r="N85" s="171"/>
      <c r="O85" s="171"/>
      <c r="P85" s="172">
        <f>SUM(P86:P93)</f>
        <v>0</v>
      </c>
      <c r="Q85" s="171"/>
      <c r="R85" s="172">
        <f>SUM(R86:R93)</f>
        <v>0</v>
      </c>
      <c r="S85" s="171"/>
      <c r="T85" s="173">
        <f>SUM(T86:T93)</f>
        <v>0</v>
      </c>
      <c r="AR85" s="174" t="s">
        <v>149</v>
      </c>
      <c r="AT85" s="175" t="s">
        <v>71</v>
      </c>
      <c r="AU85" s="175" t="s">
        <v>79</v>
      </c>
      <c r="AY85" s="174" t="s">
        <v>142</v>
      </c>
      <c r="BK85" s="176">
        <f>SUM(BK86:BK93)</f>
        <v>0</v>
      </c>
    </row>
    <row r="86" spans="1:65" s="2" customFormat="1" ht="24.2" customHeight="1">
      <c r="A86" s="35"/>
      <c r="B86" s="36"/>
      <c r="C86" s="179" t="s">
        <v>79</v>
      </c>
      <c r="D86" s="179" t="s">
        <v>144</v>
      </c>
      <c r="E86" s="180" t="s">
        <v>1044</v>
      </c>
      <c r="F86" s="181" t="s">
        <v>1045</v>
      </c>
      <c r="G86" s="182" t="s">
        <v>1046</v>
      </c>
      <c r="H86" s="183">
        <v>1</v>
      </c>
      <c r="I86" s="184"/>
      <c r="J86" s="185">
        <f>ROUND(I86*H86,2)</f>
        <v>0</v>
      </c>
      <c r="K86" s="181" t="s">
        <v>19</v>
      </c>
      <c r="L86" s="40"/>
      <c r="M86" s="186" t="s">
        <v>19</v>
      </c>
      <c r="N86" s="187" t="s">
        <v>43</v>
      </c>
      <c r="O86" s="65"/>
      <c r="P86" s="188">
        <f>O86*H86</f>
        <v>0</v>
      </c>
      <c r="Q86" s="188">
        <v>0</v>
      </c>
      <c r="R86" s="188">
        <f>Q86*H86</f>
        <v>0</v>
      </c>
      <c r="S86" s="188">
        <v>0</v>
      </c>
      <c r="T86" s="18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0" t="s">
        <v>1047</v>
      </c>
      <c r="AT86" s="190" t="s">
        <v>144</v>
      </c>
      <c r="AU86" s="190" t="s">
        <v>81</v>
      </c>
      <c r="AY86" s="18" t="s">
        <v>142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8" t="s">
        <v>79</v>
      </c>
      <c r="BK86" s="191">
        <f>ROUND(I86*H86,2)</f>
        <v>0</v>
      </c>
      <c r="BL86" s="18" t="s">
        <v>1047</v>
      </c>
      <c r="BM86" s="190" t="s">
        <v>1048</v>
      </c>
    </row>
    <row r="87" spans="1:65" s="2" customFormat="1" ht="19.5">
      <c r="A87" s="35"/>
      <c r="B87" s="36"/>
      <c r="C87" s="37"/>
      <c r="D87" s="192" t="s">
        <v>151</v>
      </c>
      <c r="E87" s="37"/>
      <c r="F87" s="193" t="s">
        <v>1049</v>
      </c>
      <c r="G87" s="37"/>
      <c r="H87" s="37"/>
      <c r="I87" s="194"/>
      <c r="J87" s="37"/>
      <c r="K87" s="37"/>
      <c r="L87" s="40"/>
      <c r="M87" s="195"/>
      <c r="N87" s="196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151</v>
      </c>
      <c r="AU87" s="18" t="s">
        <v>81</v>
      </c>
    </row>
    <row r="88" spans="1:65" s="2" customFormat="1" ht="24.2" customHeight="1">
      <c r="A88" s="35"/>
      <c r="B88" s="36"/>
      <c r="C88" s="179" t="s">
        <v>81</v>
      </c>
      <c r="D88" s="179" t="s">
        <v>144</v>
      </c>
      <c r="E88" s="180" t="s">
        <v>1050</v>
      </c>
      <c r="F88" s="181" t="s">
        <v>1051</v>
      </c>
      <c r="G88" s="182" t="s">
        <v>210</v>
      </c>
      <c r="H88" s="183">
        <v>1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43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1047</v>
      </c>
      <c r="AT88" s="190" t="s">
        <v>144</v>
      </c>
      <c r="AU88" s="190" t="s">
        <v>81</v>
      </c>
      <c r="AY88" s="18" t="s">
        <v>142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79</v>
      </c>
      <c r="BK88" s="191">
        <f>ROUND(I88*H88,2)</f>
        <v>0</v>
      </c>
      <c r="BL88" s="18" t="s">
        <v>1047</v>
      </c>
      <c r="BM88" s="190" t="s">
        <v>1052</v>
      </c>
    </row>
    <row r="89" spans="1:65" s="2" customFormat="1" ht="19.5">
      <c r="A89" s="35"/>
      <c r="B89" s="36"/>
      <c r="C89" s="37"/>
      <c r="D89" s="192" t="s">
        <v>151</v>
      </c>
      <c r="E89" s="37"/>
      <c r="F89" s="193" t="s">
        <v>1053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151</v>
      </c>
      <c r="AU89" s="18" t="s">
        <v>81</v>
      </c>
    </row>
    <row r="90" spans="1:65" s="13" customFormat="1" ht="33.75">
      <c r="B90" s="199"/>
      <c r="C90" s="200"/>
      <c r="D90" s="192" t="s">
        <v>155</v>
      </c>
      <c r="E90" s="201" t="s">
        <v>19</v>
      </c>
      <c r="F90" s="202" t="s">
        <v>1054</v>
      </c>
      <c r="G90" s="200"/>
      <c r="H90" s="203">
        <v>1</v>
      </c>
      <c r="I90" s="204"/>
      <c r="J90" s="200"/>
      <c r="K90" s="200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155</v>
      </c>
      <c r="AU90" s="209" t="s">
        <v>81</v>
      </c>
      <c r="AV90" s="13" t="s">
        <v>81</v>
      </c>
      <c r="AW90" s="13" t="s">
        <v>34</v>
      </c>
      <c r="AX90" s="13" t="s">
        <v>79</v>
      </c>
      <c r="AY90" s="209" t="s">
        <v>142</v>
      </c>
    </row>
    <row r="91" spans="1:65" s="2" customFormat="1" ht="24.2" customHeight="1">
      <c r="A91" s="35"/>
      <c r="B91" s="36"/>
      <c r="C91" s="179" t="s">
        <v>162</v>
      </c>
      <c r="D91" s="179" t="s">
        <v>144</v>
      </c>
      <c r="E91" s="180" t="s">
        <v>1055</v>
      </c>
      <c r="F91" s="181" t="s">
        <v>1056</v>
      </c>
      <c r="G91" s="182" t="s">
        <v>1057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43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1047</v>
      </c>
      <c r="AT91" s="190" t="s">
        <v>144</v>
      </c>
      <c r="AU91" s="190" t="s">
        <v>81</v>
      </c>
      <c r="AY91" s="18" t="s">
        <v>142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79</v>
      </c>
      <c r="BK91" s="191">
        <f>ROUND(I91*H91,2)</f>
        <v>0</v>
      </c>
      <c r="BL91" s="18" t="s">
        <v>1047</v>
      </c>
      <c r="BM91" s="190" t="s">
        <v>1058</v>
      </c>
    </row>
    <row r="92" spans="1:65" s="2" customFormat="1">
      <c r="A92" s="35"/>
      <c r="B92" s="36"/>
      <c r="C92" s="37"/>
      <c r="D92" s="192" t="s">
        <v>151</v>
      </c>
      <c r="E92" s="37"/>
      <c r="F92" s="193" t="s">
        <v>1059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151</v>
      </c>
      <c r="AU92" s="18" t="s">
        <v>81</v>
      </c>
    </row>
    <row r="93" spans="1:65" s="13" customFormat="1" ht="22.5">
      <c r="B93" s="199"/>
      <c r="C93" s="200"/>
      <c r="D93" s="192" t="s">
        <v>155</v>
      </c>
      <c r="E93" s="201" t="s">
        <v>19</v>
      </c>
      <c r="F93" s="202" t="s">
        <v>1060</v>
      </c>
      <c r="G93" s="200"/>
      <c r="H93" s="203">
        <v>1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155</v>
      </c>
      <c r="AU93" s="209" t="s">
        <v>81</v>
      </c>
      <c r="AV93" s="13" t="s">
        <v>81</v>
      </c>
      <c r="AW93" s="13" t="s">
        <v>34</v>
      </c>
      <c r="AX93" s="13" t="s">
        <v>79</v>
      </c>
      <c r="AY93" s="209" t="s">
        <v>142</v>
      </c>
    </row>
    <row r="94" spans="1:65" s="12" customFormat="1" ht="22.9" customHeight="1">
      <c r="B94" s="163"/>
      <c r="C94" s="164"/>
      <c r="D94" s="165" t="s">
        <v>71</v>
      </c>
      <c r="E94" s="177" t="s">
        <v>1061</v>
      </c>
      <c r="F94" s="177" t="s">
        <v>1062</v>
      </c>
      <c r="G94" s="164"/>
      <c r="H94" s="164"/>
      <c r="I94" s="167"/>
      <c r="J94" s="178">
        <f>BK94</f>
        <v>0</v>
      </c>
      <c r="K94" s="164"/>
      <c r="L94" s="169"/>
      <c r="M94" s="170"/>
      <c r="N94" s="171"/>
      <c r="O94" s="171"/>
      <c r="P94" s="172">
        <f>SUM(P95:P106)</f>
        <v>0</v>
      </c>
      <c r="Q94" s="171"/>
      <c r="R94" s="172">
        <f>SUM(R95:R106)</f>
        <v>0</v>
      </c>
      <c r="S94" s="171"/>
      <c r="T94" s="173">
        <f>SUM(T95:T106)</f>
        <v>0</v>
      </c>
      <c r="AR94" s="174" t="s">
        <v>149</v>
      </c>
      <c r="AT94" s="175" t="s">
        <v>71</v>
      </c>
      <c r="AU94" s="175" t="s">
        <v>79</v>
      </c>
      <c r="AY94" s="174" t="s">
        <v>142</v>
      </c>
      <c r="BK94" s="176">
        <f>SUM(BK95:BK106)</f>
        <v>0</v>
      </c>
    </row>
    <row r="95" spans="1:65" s="2" customFormat="1" ht="37.9" customHeight="1">
      <c r="A95" s="35"/>
      <c r="B95" s="36"/>
      <c r="C95" s="179" t="s">
        <v>149</v>
      </c>
      <c r="D95" s="179" t="s">
        <v>144</v>
      </c>
      <c r="E95" s="180" t="s">
        <v>1063</v>
      </c>
      <c r="F95" s="181" t="s">
        <v>1064</v>
      </c>
      <c r="G95" s="182" t="s">
        <v>1046</v>
      </c>
      <c r="H95" s="183">
        <v>1</v>
      </c>
      <c r="I95" s="184"/>
      <c r="J95" s="185">
        <f>ROUND(I95*H95,2)</f>
        <v>0</v>
      </c>
      <c r="K95" s="181" t="s">
        <v>19</v>
      </c>
      <c r="L95" s="40"/>
      <c r="M95" s="186" t="s">
        <v>19</v>
      </c>
      <c r="N95" s="187" t="s">
        <v>43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1047</v>
      </c>
      <c r="AT95" s="190" t="s">
        <v>144</v>
      </c>
      <c r="AU95" s="190" t="s">
        <v>81</v>
      </c>
      <c r="AY95" s="18" t="s">
        <v>142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79</v>
      </c>
      <c r="BK95" s="191">
        <f>ROUND(I95*H95,2)</f>
        <v>0</v>
      </c>
      <c r="BL95" s="18" t="s">
        <v>1047</v>
      </c>
      <c r="BM95" s="190" t="s">
        <v>1065</v>
      </c>
    </row>
    <row r="96" spans="1:65" s="2" customFormat="1" ht="29.25">
      <c r="A96" s="35"/>
      <c r="B96" s="36"/>
      <c r="C96" s="37"/>
      <c r="D96" s="192" t="s">
        <v>151</v>
      </c>
      <c r="E96" s="37"/>
      <c r="F96" s="193" t="s">
        <v>1066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151</v>
      </c>
      <c r="AU96" s="18" t="s">
        <v>81</v>
      </c>
    </row>
    <row r="97" spans="1:65" s="2" customFormat="1" ht="16.5" customHeight="1">
      <c r="A97" s="35"/>
      <c r="B97" s="36"/>
      <c r="C97" s="179" t="s">
        <v>176</v>
      </c>
      <c r="D97" s="179" t="s">
        <v>144</v>
      </c>
      <c r="E97" s="180" t="s">
        <v>1067</v>
      </c>
      <c r="F97" s="181" t="s">
        <v>1068</v>
      </c>
      <c r="G97" s="182" t="s">
        <v>204</v>
      </c>
      <c r="H97" s="183">
        <v>1</v>
      </c>
      <c r="I97" s="184"/>
      <c r="J97" s="185">
        <f>ROUND(I97*H97,2)</f>
        <v>0</v>
      </c>
      <c r="K97" s="181" t="s">
        <v>19</v>
      </c>
      <c r="L97" s="40"/>
      <c r="M97" s="186" t="s">
        <v>19</v>
      </c>
      <c r="N97" s="187" t="s">
        <v>43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1047</v>
      </c>
      <c r="AT97" s="190" t="s">
        <v>144</v>
      </c>
      <c r="AU97" s="190" t="s">
        <v>81</v>
      </c>
      <c r="AY97" s="18" t="s">
        <v>142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79</v>
      </c>
      <c r="BK97" s="191">
        <f>ROUND(I97*H97,2)</f>
        <v>0</v>
      </c>
      <c r="BL97" s="18" t="s">
        <v>1047</v>
      </c>
      <c r="BM97" s="190" t="s">
        <v>1069</v>
      </c>
    </row>
    <row r="98" spans="1:65" s="2" customFormat="1" ht="19.5">
      <c r="A98" s="35"/>
      <c r="B98" s="36"/>
      <c r="C98" s="37"/>
      <c r="D98" s="192" t="s">
        <v>151</v>
      </c>
      <c r="E98" s="37"/>
      <c r="F98" s="193" t="s">
        <v>1070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151</v>
      </c>
      <c r="AU98" s="18" t="s">
        <v>81</v>
      </c>
    </row>
    <row r="99" spans="1:65" s="2" customFormat="1" ht="24.2" customHeight="1">
      <c r="A99" s="35"/>
      <c r="B99" s="36"/>
      <c r="C99" s="179" t="s">
        <v>184</v>
      </c>
      <c r="D99" s="179" t="s">
        <v>144</v>
      </c>
      <c r="E99" s="180" t="s">
        <v>1071</v>
      </c>
      <c r="F99" s="181" t="s">
        <v>1072</v>
      </c>
      <c r="G99" s="182" t="s">
        <v>204</v>
      </c>
      <c r="H99" s="183">
        <v>1</v>
      </c>
      <c r="I99" s="184"/>
      <c r="J99" s="185">
        <f>ROUND(I99*H99,2)</f>
        <v>0</v>
      </c>
      <c r="K99" s="181" t="s">
        <v>19</v>
      </c>
      <c r="L99" s="40"/>
      <c r="M99" s="186" t="s">
        <v>19</v>
      </c>
      <c r="N99" s="187" t="s">
        <v>43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1047</v>
      </c>
      <c r="AT99" s="190" t="s">
        <v>144</v>
      </c>
      <c r="AU99" s="190" t="s">
        <v>81</v>
      </c>
      <c r="AY99" s="18" t="s">
        <v>142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79</v>
      </c>
      <c r="BK99" s="191">
        <f>ROUND(I99*H99,2)</f>
        <v>0</v>
      </c>
      <c r="BL99" s="18" t="s">
        <v>1047</v>
      </c>
      <c r="BM99" s="190" t="s">
        <v>1073</v>
      </c>
    </row>
    <row r="100" spans="1:65" s="2" customFormat="1" ht="29.25">
      <c r="A100" s="35"/>
      <c r="B100" s="36"/>
      <c r="C100" s="37"/>
      <c r="D100" s="192" t="s">
        <v>151</v>
      </c>
      <c r="E100" s="37"/>
      <c r="F100" s="193" t="s">
        <v>1074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151</v>
      </c>
      <c r="AU100" s="18" t="s">
        <v>81</v>
      </c>
    </row>
    <row r="101" spans="1:65" s="2" customFormat="1" ht="44.25" customHeight="1">
      <c r="A101" s="35"/>
      <c r="B101" s="36"/>
      <c r="C101" s="179" t="s">
        <v>191</v>
      </c>
      <c r="D101" s="179" t="s">
        <v>144</v>
      </c>
      <c r="E101" s="180" t="s">
        <v>1075</v>
      </c>
      <c r="F101" s="181" t="s">
        <v>1076</v>
      </c>
      <c r="G101" s="182" t="s">
        <v>204</v>
      </c>
      <c r="H101" s="183">
        <v>1</v>
      </c>
      <c r="I101" s="184"/>
      <c r="J101" s="185">
        <f>ROUND(I101*H101,2)</f>
        <v>0</v>
      </c>
      <c r="K101" s="181" t="s">
        <v>19</v>
      </c>
      <c r="L101" s="40"/>
      <c r="M101" s="186" t="s">
        <v>19</v>
      </c>
      <c r="N101" s="187" t="s">
        <v>43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1047</v>
      </c>
      <c r="AT101" s="190" t="s">
        <v>144</v>
      </c>
      <c r="AU101" s="190" t="s">
        <v>81</v>
      </c>
      <c r="AY101" s="18" t="s">
        <v>142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79</v>
      </c>
      <c r="BK101" s="191">
        <f>ROUND(I101*H101,2)</f>
        <v>0</v>
      </c>
      <c r="BL101" s="18" t="s">
        <v>1047</v>
      </c>
      <c r="BM101" s="190" t="s">
        <v>1077</v>
      </c>
    </row>
    <row r="102" spans="1:65" s="2" customFormat="1" ht="29.25">
      <c r="A102" s="35"/>
      <c r="B102" s="36"/>
      <c r="C102" s="37"/>
      <c r="D102" s="192" t="s">
        <v>151</v>
      </c>
      <c r="E102" s="37"/>
      <c r="F102" s="193" t="s">
        <v>1078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151</v>
      </c>
      <c r="AU102" s="18" t="s">
        <v>81</v>
      </c>
    </row>
    <row r="103" spans="1:65" s="2" customFormat="1" ht="44.25" customHeight="1">
      <c r="A103" s="35"/>
      <c r="B103" s="36"/>
      <c r="C103" s="179" t="s">
        <v>201</v>
      </c>
      <c r="D103" s="179" t="s">
        <v>144</v>
      </c>
      <c r="E103" s="180" t="s">
        <v>1079</v>
      </c>
      <c r="F103" s="181" t="s">
        <v>1080</v>
      </c>
      <c r="G103" s="182" t="s">
        <v>204</v>
      </c>
      <c r="H103" s="183">
        <v>1</v>
      </c>
      <c r="I103" s="184"/>
      <c r="J103" s="185">
        <f>ROUND(I103*H103,2)</f>
        <v>0</v>
      </c>
      <c r="K103" s="181" t="s">
        <v>19</v>
      </c>
      <c r="L103" s="40"/>
      <c r="M103" s="186" t="s">
        <v>19</v>
      </c>
      <c r="N103" s="187" t="s">
        <v>43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1047</v>
      </c>
      <c r="AT103" s="190" t="s">
        <v>144</v>
      </c>
      <c r="AU103" s="190" t="s">
        <v>81</v>
      </c>
      <c r="AY103" s="18" t="s">
        <v>142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79</v>
      </c>
      <c r="BK103" s="191">
        <f>ROUND(I103*H103,2)</f>
        <v>0</v>
      </c>
      <c r="BL103" s="18" t="s">
        <v>1047</v>
      </c>
      <c r="BM103" s="190" t="s">
        <v>1081</v>
      </c>
    </row>
    <row r="104" spans="1:65" s="2" customFormat="1">
      <c r="A104" s="35"/>
      <c r="B104" s="36"/>
      <c r="C104" s="37"/>
      <c r="D104" s="192" t="s">
        <v>151</v>
      </c>
      <c r="E104" s="37"/>
      <c r="F104" s="193" t="s">
        <v>1082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151</v>
      </c>
      <c r="AU104" s="18" t="s">
        <v>81</v>
      </c>
    </row>
    <row r="105" spans="1:65" s="2" customFormat="1" ht="44.25" customHeight="1">
      <c r="A105" s="35"/>
      <c r="B105" s="36"/>
      <c r="C105" s="179" t="s">
        <v>207</v>
      </c>
      <c r="D105" s="179" t="s">
        <v>144</v>
      </c>
      <c r="E105" s="180" t="s">
        <v>1083</v>
      </c>
      <c r="F105" s="181" t="s">
        <v>1080</v>
      </c>
      <c r="G105" s="182" t="s">
        <v>204</v>
      </c>
      <c r="H105" s="183">
        <v>1</v>
      </c>
      <c r="I105" s="184"/>
      <c r="J105" s="185">
        <f>ROUND(I105*H105,2)</f>
        <v>0</v>
      </c>
      <c r="K105" s="181" t="s">
        <v>19</v>
      </c>
      <c r="L105" s="40"/>
      <c r="M105" s="186" t="s">
        <v>19</v>
      </c>
      <c r="N105" s="187" t="s">
        <v>43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1047</v>
      </c>
      <c r="AT105" s="190" t="s">
        <v>144</v>
      </c>
      <c r="AU105" s="190" t="s">
        <v>81</v>
      </c>
      <c r="AY105" s="18" t="s">
        <v>142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79</v>
      </c>
      <c r="BK105" s="191">
        <f>ROUND(I105*H105,2)</f>
        <v>0</v>
      </c>
      <c r="BL105" s="18" t="s">
        <v>1047</v>
      </c>
      <c r="BM105" s="190" t="s">
        <v>1084</v>
      </c>
    </row>
    <row r="106" spans="1:65" s="2" customFormat="1" ht="19.5">
      <c r="A106" s="35"/>
      <c r="B106" s="36"/>
      <c r="C106" s="37"/>
      <c r="D106" s="192" t="s">
        <v>151</v>
      </c>
      <c r="E106" s="37"/>
      <c r="F106" s="193" t="s">
        <v>1085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151</v>
      </c>
      <c r="AU106" s="18" t="s">
        <v>81</v>
      </c>
    </row>
    <row r="107" spans="1:65" s="12" customFormat="1" ht="22.9" customHeight="1">
      <c r="B107" s="163"/>
      <c r="C107" s="164"/>
      <c r="D107" s="165" t="s">
        <v>71</v>
      </c>
      <c r="E107" s="177" t="s">
        <v>1086</v>
      </c>
      <c r="F107" s="177" t="s">
        <v>1087</v>
      </c>
      <c r="G107" s="164"/>
      <c r="H107" s="164"/>
      <c r="I107" s="167"/>
      <c r="J107" s="178">
        <f>BK107</f>
        <v>0</v>
      </c>
      <c r="K107" s="164"/>
      <c r="L107" s="169"/>
      <c r="M107" s="170"/>
      <c r="N107" s="171"/>
      <c r="O107" s="171"/>
      <c r="P107" s="172">
        <f>SUM(P108:P117)</f>
        <v>0</v>
      </c>
      <c r="Q107" s="171"/>
      <c r="R107" s="172">
        <f>SUM(R108:R117)</f>
        <v>0</v>
      </c>
      <c r="S107" s="171"/>
      <c r="T107" s="173">
        <f>SUM(T108:T117)</f>
        <v>0</v>
      </c>
      <c r="AR107" s="174" t="s">
        <v>149</v>
      </c>
      <c r="AT107" s="175" t="s">
        <v>71</v>
      </c>
      <c r="AU107" s="175" t="s">
        <v>79</v>
      </c>
      <c r="AY107" s="174" t="s">
        <v>142</v>
      </c>
      <c r="BK107" s="176">
        <f>SUM(BK108:BK117)</f>
        <v>0</v>
      </c>
    </row>
    <row r="108" spans="1:65" s="2" customFormat="1" ht="16.5" customHeight="1">
      <c r="A108" s="35"/>
      <c r="B108" s="36"/>
      <c r="C108" s="179" t="s">
        <v>213</v>
      </c>
      <c r="D108" s="179" t="s">
        <v>144</v>
      </c>
      <c r="E108" s="180" t="s">
        <v>1088</v>
      </c>
      <c r="F108" s="181" t="s">
        <v>1089</v>
      </c>
      <c r="G108" s="182" t="s">
        <v>1046</v>
      </c>
      <c r="H108" s="183">
        <v>1</v>
      </c>
      <c r="I108" s="184"/>
      <c r="J108" s="185">
        <f>ROUND(I108*H108,2)</f>
        <v>0</v>
      </c>
      <c r="K108" s="181" t="s">
        <v>19</v>
      </c>
      <c r="L108" s="40"/>
      <c r="M108" s="186" t="s">
        <v>19</v>
      </c>
      <c r="N108" s="187" t="s">
        <v>43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1090</v>
      </c>
      <c r="AT108" s="190" t="s">
        <v>144</v>
      </c>
      <c r="AU108" s="190" t="s">
        <v>81</v>
      </c>
      <c r="AY108" s="18" t="s">
        <v>142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79</v>
      </c>
      <c r="BK108" s="191">
        <f>ROUND(I108*H108,2)</f>
        <v>0</v>
      </c>
      <c r="BL108" s="18" t="s">
        <v>1090</v>
      </c>
      <c r="BM108" s="190" t="s">
        <v>1091</v>
      </c>
    </row>
    <row r="109" spans="1:65" s="2" customFormat="1" ht="39">
      <c r="A109" s="35"/>
      <c r="B109" s="36"/>
      <c r="C109" s="37"/>
      <c r="D109" s="192" t="s">
        <v>151</v>
      </c>
      <c r="E109" s="37"/>
      <c r="F109" s="193" t="s">
        <v>1092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151</v>
      </c>
      <c r="AU109" s="18" t="s">
        <v>81</v>
      </c>
    </row>
    <row r="110" spans="1:65" s="15" customFormat="1">
      <c r="B110" s="231"/>
      <c r="C110" s="232"/>
      <c r="D110" s="192" t="s">
        <v>155</v>
      </c>
      <c r="E110" s="233" t="s">
        <v>19</v>
      </c>
      <c r="F110" s="234" t="s">
        <v>1093</v>
      </c>
      <c r="G110" s="232"/>
      <c r="H110" s="233" t="s">
        <v>19</v>
      </c>
      <c r="I110" s="235"/>
      <c r="J110" s="232"/>
      <c r="K110" s="232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155</v>
      </c>
      <c r="AU110" s="240" t="s">
        <v>81</v>
      </c>
      <c r="AV110" s="15" t="s">
        <v>79</v>
      </c>
      <c r="AW110" s="15" t="s">
        <v>34</v>
      </c>
      <c r="AX110" s="15" t="s">
        <v>72</v>
      </c>
      <c r="AY110" s="240" t="s">
        <v>142</v>
      </c>
    </row>
    <row r="111" spans="1:65" s="13" customFormat="1">
      <c r="B111" s="199"/>
      <c r="C111" s="200"/>
      <c r="D111" s="192" t="s">
        <v>155</v>
      </c>
      <c r="E111" s="201" t="s">
        <v>19</v>
      </c>
      <c r="F111" s="202" t="s">
        <v>79</v>
      </c>
      <c r="G111" s="200"/>
      <c r="H111" s="203">
        <v>1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155</v>
      </c>
      <c r="AU111" s="209" t="s">
        <v>81</v>
      </c>
      <c r="AV111" s="13" t="s">
        <v>81</v>
      </c>
      <c r="AW111" s="13" t="s">
        <v>34</v>
      </c>
      <c r="AX111" s="13" t="s">
        <v>79</v>
      </c>
      <c r="AY111" s="209" t="s">
        <v>142</v>
      </c>
    </row>
    <row r="112" spans="1:65" s="2" customFormat="1" ht="16.5" customHeight="1">
      <c r="A112" s="35"/>
      <c r="B112" s="36"/>
      <c r="C112" s="179" t="s">
        <v>220</v>
      </c>
      <c r="D112" s="179" t="s">
        <v>144</v>
      </c>
      <c r="E112" s="180" t="s">
        <v>1094</v>
      </c>
      <c r="F112" s="181" t="s">
        <v>1095</v>
      </c>
      <c r="G112" s="182" t="s">
        <v>1046</v>
      </c>
      <c r="H112" s="183">
        <v>1</v>
      </c>
      <c r="I112" s="184"/>
      <c r="J112" s="185">
        <f>ROUND(I112*H112,2)</f>
        <v>0</v>
      </c>
      <c r="K112" s="181" t="s">
        <v>19</v>
      </c>
      <c r="L112" s="40"/>
      <c r="M112" s="186" t="s">
        <v>19</v>
      </c>
      <c r="N112" s="187" t="s">
        <v>43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1090</v>
      </c>
      <c r="AT112" s="190" t="s">
        <v>144</v>
      </c>
      <c r="AU112" s="190" t="s">
        <v>81</v>
      </c>
      <c r="AY112" s="18" t="s">
        <v>142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79</v>
      </c>
      <c r="BK112" s="191">
        <f>ROUND(I112*H112,2)</f>
        <v>0</v>
      </c>
      <c r="BL112" s="18" t="s">
        <v>1090</v>
      </c>
      <c r="BM112" s="190" t="s">
        <v>1096</v>
      </c>
    </row>
    <row r="113" spans="1:65" s="2" customFormat="1">
      <c r="A113" s="35"/>
      <c r="B113" s="36"/>
      <c r="C113" s="37"/>
      <c r="D113" s="192" t="s">
        <v>151</v>
      </c>
      <c r="E113" s="37"/>
      <c r="F113" s="193" t="s">
        <v>1095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151</v>
      </c>
      <c r="AU113" s="18" t="s">
        <v>81</v>
      </c>
    </row>
    <row r="114" spans="1:65" s="15" customFormat="1" ht="22.5">
      <c r="B114" s="231"/>
      <c r="C114" s="232"/>
      <c r="D114" s="192" t="s">
        <v>155</v>
      </c>
      <c r="E114" s="233" t="s">
        <v>19</v>
      </c>
      <c r="F114" s="234" t="s">
        <v>1097</v>
      </c>
      <c r="G114" s="232"/>
      <c r="H114" s="233" t="s">
        <v>19</v>
      </c>
      <c r="I114" s="235"/>
      <c r="J114" s="232"/>
      <c r="K114" s="232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155</v>
      </c>
      <c r="AU114" s="240" t="s">
        <v>81</v>
      </c>
      <c r="AV114" s="15" t="s">
        <v>79</v>
      </c>
      <c r="AW114" s="15" t="s">
        <v>34</v>
      </c>
      <c r="AX114" s="15" t="s">
        <v>72</v>
      </c>
      <c r="AY114" s="240" t="s">
        <v>142</v>
      </c>
    </row>
    <row r="115" spans="1:65" s="13" customFormat="1">
      <c r="B115" s="199"/>
      <c r="C115" s="200"/>
      <c r="D115" s="192" t="s">
        <v>155</v>
      </c>
      <c r="E115" s="201" t="s">
        <v>19</v>
      </c>
      <c r="F115" s="202" t="s">
        <v>79</v>
      </c>
      <c r="G115" s="200"/>
      <c r="H115" s="203">
        <v>1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155</v>
      </c>
      <c r="AU115" s="209" t="s">
        <v>81</v>
      </c>
      <c r="AV115" s="13" t="s">
        <v>81</v>
      </c>
      <c r="AW115" s="13" t="s">
        <v>34</v>
      </c>
      <c r="AX115" s="13" t="s">
        <v>79</v>
      </c>
      <c r="AY115" s="209" t="s">
        <v>142</v>
      </c>
    </row>
    <row r="116" spans="1:65" s="2" customFormat="1" ht="16.5" customHeight="1">
      <c r="A116" s="35"/>
      <c r="B116" s="36"/>
      <c r="C116" s="179" t="s">
        <v>227</v>
      </c>
      <c r="D116" s="179" t="s">
        <v>144</v>
      </c>
      <c r="E116" s="180" t="s">
        <v>1098</v>
      </c>
      <c r="F116" s="181" t="s">
        <v>1099</v>
      </c>
      <c r="G116" s="182" t="s">
        <v>1046</v>
      </c>
      <c r="H116" s="183">
        <v>1</v>
      </c>
      <c r="I116" s="184"/>
      <c r="J116" s="185">
        <f>ROUND(I116*H116,2)</f>
        <v>0</v>
      </c>
      <c r="K116" s="181" t="s">
        <v>19</v>
      </c>
      <c r="L116" s="40"/>
      <c r="M116" s="186" t="s">
        <v>19</v>
      </c>
      <c r="N116" s="187" t="s">
        <v>43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1090</v>
      </c>
      <c r="AT116" s="190" t="s">
        <v>144</v>
      </c>
      <c r="AU116" s="190" t="s">
        <v>81</v>
      </c>
      <c r="AY116" s="18" t="s">
        <v>142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79</v>
      </c>
      <c r="BK116" s="191">
        <f>ROUND(I116*H116,2)</f>
        <v>0</v>
      </c>
      <c r="BL116" s="18" t="s">
        <v>1090</v>
      </c>
      <c r="BM116" s="190" t="s">
        <v>1100</v>
      </c>
    </row>
    <row r="117" spans="1:65" s="2" customFormat="1">
      <c r="A117" s="35"/>
      <c r="B117" s="36"/>
      <c r="C117" s="37"/>
      <c r="D117" s="192" t="s">
        <v>151</v>
      </c>
      <c r="E117" s="37"/>
      <c r="F117" s="193" t="s">
        <v>1101</v>
      </c>
      <c r="G117" s="37"/>
      <c r="H117" s="37"/>
      <c r="I117" s="194"/>
      <c r="J117" s="37"/>
      <c r="K117" s="37"/>
      <c r="L117" s="40"/>
      <c r="M117" s="242"/>
      <c r="N117" s="243"/>
      <c r="O117" s="244"/>
      <c r="P117" s="244"/>
      <c r="Q117" s="244"/>
      <c r="R117" s="244"/>
      <c r="S117" s="244"/>
      <c r="T117" s="24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151</v>
      </c>
      <c r="AU117" s="18" t="s">
        <v>81</v>
      </c>
    </row>
    <row r="118" spans="1:65" s="2" customFormat="1" ht="6.95" customHeight="1">
      <c r="A118" s="35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0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password="CC35" sheet="1" objects="1" scenarios="1" formatColumns="0" formatRows="0" autoFilter="0"/>
  <autoFilter ref="C82:K11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s="1" customFormat="1" ht="37.5" customHeight="1"/>
    <row r="2" spans="2:11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>
      <c r="B3" s="250"/>
      <c r="C3" s="382" t="s">
        <v>1102</v>
      </c>
      <c r="D3" s="382"/>
      <c r="E3" s="382"/>
      <c r="F3" s="382"/>
      <c r="G3" s="382"/>
      <c r="H3" s="382"/>
      <c r="I3" s="382"/>
      <c r="J3" s="382"/>
      <c r="K3" s="251"/>
    </row>
    <row r="4" spans="2:11" s="1" customFormat="1" ht="25.5" customHeight="1">
      <c r="B4" s="252"/>
      <c r="C4" s="383" t="s">
        <v>1103</v>
      </c>
      <c r="D4" s="383"/>
      <c r="E4" s="383"/>
      <c r="F4" s="383"/>
      <c r="G4" s="383"/>
      <c r="H4" s="383"/>
      <c r="I4" s="383"/>
      <c r="J4" s="383"/>
      <c r="K4" s="253"/>
    </row>
    <row r="5" spans="2:11" s="1" customFormat="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>
      <c r="B6" s="252"/>
      <c r="C6" s="381" t="s">
        <v>1104</v>
      </c>
      <c r="D6" s="381"/>
      <c r="E6" s="381"/>
      <c r="F6" s="381"/>
      <c r="G6" s="381"/>
      <c r="H6" s="381"/>
      <c r="I6" s="381"/>
      <c r="J6" s="381"/>
      <c r="K6" s="253"/>
    </row>
    <row r="7" spans="2:11" s="1" customFormat="1" ht="15" customHeight="1">
      <c r="B7" s="256"/>
      <c r="C7" s="381" t="s">
        <v>1105</v>
      </c>
      <c r="D7" s="381"/>
      <c r="E7" s="381"/>
      <c r="F7" s="381"/>
      <c r="G7" s="381"/>
      <c r="H7" s="381"/>
      <c r="I7" s="381"/>
      <c r="J7" s="381"/>
      <c r="K7" s="253"/>
    </row>
    <row r="8" spans="2:11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>
      <c r="B9" s="256"/>
      <c r="C9" s="381" t="s">
        <v>1106</v>
      </c>
      <c r="D9" s="381"/>
      <c r="E9" s="381"/>
      <c r="F9" s="381"/>
      <c r="G9" s="381"/>
      <c r="H9" s="381"/>
      <c r="I9" s="381"/>
      <c r="J9" s="381"/>
      <c r="K9" s="253"/>
    </row>
    <row r="10" spans="2:11" s="1" customFormat="1" ht="15" customHeight="1">
      <c r="B10" s="256"/>
      <c r="C10" s="255"/>
      <c r="D10" s="381" t="s">
        <v>1107</v>
      </c>
      <c r="E10" s="381"/>
      <c r="F10" s="381"/>
      <c r="G10" s="381"/>
      <c r="H10" s="381"/>
      <c r="I10" s="381"/>
      <c r="J10" s="381"/>
      <c r="K10" s="253"/>
    </row>
    <row r="11" spans="2:11" s="1" customFormat="1" ht="15" customHeight="1">
      <c r="B11" s="256"/>
      <c r="C11" s="257"/>
      <c r="D11" s="381" t="s">
        <v>1108</v>
      </c>
      <c r="E11" s="381"/>
      <c r="F11" s="381"/>
      <c r="G11" s="381"/>
      <c r="H11" s="381"/>
      <c r="I11" s="381"/>
      <c r="J11" s="381"/>
      <c r="K11" s="253"/>
    </row>
    <row r="12" spans="2:11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>
      <c r="B13" s="256"/>
      <c r="C13" s="257"/>
      <c r="D13" s="258" t="s">
        <v>1109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>
      <c r="B15" s="256"/>
      <c r="C15" s="257"/>
      <c r="D15" s="381" t="s">
        <v>1110</v>
      </c>
      <c r="E15" s="381"/>
      <c r="F15" s="381"/>
      <c r="G15" s="381"/>
      <c r="H15" s="381"/>
      <c r="I15" s="381"/>
      <c r="J15" s="381"/>
      <c r="K15" s="253"/>
    </row>
    <row r="16" spans="2:11" s="1" customFormat="1" ht="15" customHeight="1">
      <c r="B16" s="256"/>
      <c r="C16" s="257"/>
      <c r="D16" s="381" t="s">
        <v>1111</v>
      </c>
      <c r="E16" s="381"/>
      <c r="F16" s="381"/>
      <c r="G16" s="381"/>
      <c r="H16" s="381"/>
      <c r="I16" s="381"/>
      <c r="J16" s="381"/>
      <c r="K16" s="253"/>
    </row>
    <row r="17" spans="2:11" s="1" customFormat="1" ht="15" customHeight="1">
      <c r="B17" s="256"/>
      <c r="C17" s="257"/>
      <c r="D17" s="381" t="s">
        <v>1112</v>
      </c>
      <c r="E17" s="381"/>
      <c r="F17" s="381"/>
      <c r="G17" s="381"/>
      <c r="H17" s="381"/>
      <c r="I17" s="381"/>
      <c r="J17" s="381"/>
      <c r="K17" s="253"/>
    </row>
    <row r="18" spans="2:11" s="1" customFormat="1" ht="15" customHeight="1">
      <c r="B18" s="256"/>
      <c r="C18" s="257"/>
      <c r="D18" s="257"/>
      <c r="E18" s="259" t="s">
        <v>78</v>
      </c>
      <c r="F18" s="381" t="s">
        <v>1113</v>
      </c>
      <c r="G18" s="381"/>
      <c r="H18" s="381"/>
      <c r="I18" s="381"/>
      <c r="J18" s="381"/>
      <c r="K18" s="253"/>
    </row>
    <row r="19" spans="2:11" s="1" customFormat="1" ht="15" customHeight="1">
      <c r="B19" s="256"/>
      <c r="C19" s="257"/>
      <c r="D19" s="257"/>
      <c r="E19" s="259" t="s">
        <v>1114</v>
      </c>
      <c r="F19" s="381" t="s">
        <v>1115</v>
      </c>
      <c r="G19" s="381"/>
      <c r="H19" s="381"/>
      <c r="I19" s="381"/>
      <c r="J19" s="381"/>
      <c r="K19" s="253"/>
    </row>
    <row r="20" spans="2:11" s="1" customFormat="1" ht="15" customHeight="1">
      <c r="B20" s="256"/>
      <c r="C20" s="257"/>
      <c r="D20" s="257"/>
      <c r="E20" s="259" t="s">
        <v>95</v>
      </c>
      <c r="F20" s="381" t="s">
        <v>1116</v>
      </c>
      <c r="G20" s="381"/>
      <c r="H20" s="381"/>
      <c r="I20" s="381"/>
      <c r="J20" s="381"/>
      <c r="K20" s="253"/>
    </row>
    <row r="21" spans="2:11" s="1" customFormat="1" ht="15" customHeight="1">
      <c r="B21" s="256"/>
      <c r="C21" s="257"/>
      <c r="D21" s="257"/>
      <c r="E21" s="259" t="s">
        <v>1117</v>
      </c>
      <c r="F21" s="381" t="s">
        <v>1118</v>
      </c>
      <c r="G21" s="381"/>
      <c r="H21" s="381"/>
      <c r="I21" s="381"/>
      <c r="J21" s="381"/>
      <c r="K21" s="253"/>
    </row>
    <row r="22" spans="2:11" s="1" customFormat="1" ht="15" customHeight="1">
      <c r="B22" s="256"/>
      <c r="C22" s="257"/>
      <c r="D22" s="257"/>
      <c r="E22" s="259" t="s">
        <v>1040</v>
      </c>
      <c r="F22" s="381" t="s">
        <v>1119</v>
      </c>
      <c r="G22" s="381"/>
      <c r="H22" s="381"/>
      <c r="I22" s="381"/>
      <c r="J22" s="381"/>
      <c r="K22" s="253"/>
    </row>
    <row r="23" spans="2:11" s="1" customFormat="1" ht="15" customHeight="1">
      <c r="B23" s="256"/>
      <c r="C23" s="257"/>
      <c r="D23" s="257"/>
      <c r="E23" s="259" t="s">
        <v>85</v>
      </c>
      <c r="F23" s="381" t="s">
        <v>1120</v>
      </c>
      <c r="G23" s="381"/>
      <c r="H23" s="381"/>
      <c r="I23" s="381"/>
      <c r="J23" s="381"/>
      <c r="K23" s="253"/>
    </row>
    <row r="24" spans="2:11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>
      <c r="B25" s="256"/>
      <c r="C25" s="381" t="s">
        <v>1121</v>
      </c>
      <c r="D25" s="381"/>
      <c r="E25" s="381"/>
      <c r="F25" s="381"/>
      <c r="G25" s="381"/>
      <c r="H25" s="381"/>
      <c r="I25" s="381"/>
      <c r="J25" s="381"/>
      <c r="K25" s="253"/>
    </row>
    <row r="26" spans="2:11" s="1" customFormat="1" ht="15" customHeight="1">
      <c r="B26" s="256"/>
      <c r="C26" s="381" t="s">
        <v>1122</v>
      </c>
      <c r="D26" s="381"/>
      <c r="E26" s="381"/>
      <c r="F26" s="381"/>
      <c r="G26" s="381"/>
      <c r="H26" s="381"/>
      <c r="I26" s="381"/>
      <c r="J26" s="381"/>
      <c r="K26" s="253"/>
    </row>
    <row r="27" spans="2:11" s="1" customFormat="1" ht="15" customHeight="1">
      <c r="B27" s="256"/>
      <c r="C27" s="255"/>
      <c r="D27" s="381" t="s">
        <v>1123</v>
      </c>
      <c r="E27" s="381"/>
      <c r="F27" s="381"/>
      <c r="G27" s="381"/>
      <c r="H27" s="381"/>
      <c r="I27" s="381"/>
      <c r="J27" s="381"/>
      <c r="K27" s="253"/>
    </row>
    <row r="28" spans="2:11" s="1" customFormat="1" ht="15" customHeight="1">
      <c r="B28" s="256"/>
      <c r="C28" s="257"/>
      <c r="D28" s="381" t="s">
        <v>1124</v>
      </c>
      <c r="E28" s="381"/>
      <c r="F28" s="381"/>
      <c r="G28" s="381"/>
      <c r="H28" s="381"/>
      <c r="I28" s="381"/>
      <c r="J28" s="381"/>
      <c r="K28" s="253"/>
    </row>
    <row r="29" spans="2:11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>
      <c r="B30" s="256"/>
      <c r="C30" s="257"/>
      <c r="D30" s="381" t="s">
        <v>1125</v>
      </c>
      <c r="E30" s="381"/>
      <c r="F30" s="381"/>
      <c r="G30" s="381"/>
      <c r="H30" s="381"/>
      <c r="I30" s="381"/>
      <c r="J30" s="381"/>
      <c r="K30" s="253"/>
    </row>
    <row r="31" spans="2:11" s="1" customFormat="1" ht="15" customHeight="1">
      <c r="B31" s="256"/>
      <c r="C31" s="257"/>
      <c r="D31" s="381" t="s">
        <v>1126</v>
      </c>
      <c r="E31" s="381"/>
      <c r="F31" s="381"/>
      <c r="G31" s="381"/>
      <c r="H31" s="381"/>
      <c r="I31" s="381"/>
      <c r="J31" s="381"/>
      <c r="K31" s="253"/>
    </row>
    <row r="32" spans="2:11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>
      <c r="B33" s="256"/>
      <c r="C33" s="257"/>
      <c r="D33" s="381" t="s">
        <v>1127</v>
      </c>
      <c r="E33" s="381"/>
      <c r="F33" s="381"/>
      <c r="G33" s="381"/>
      <c r="H33" s="381"/>
      <c r="I33" s="381"/>
      <c r="J33" s="381"/>
      <c r="K33" s="253"/>
    </row>
    <row r="34" spans="2:11" s="1" customFormat="1" ht="15" customHeight="1">
      <c r="B34" s="256"/>
      <c r="C34" s="257"/>
      <c r="D34" s="381" t="s">
        <v>1128</v>
      </c>
      <c r="E34" s="381"/>
      <c r="F34" s="381"/>
      <c r="G34" s="381"/>
      <c r="H34" s="381"/>
      <c r="I34" s="381"/>
      <c r="J34" s="381"/>
      <c r="K34" s="253"/>
    </row>
    <row r="35" spans="2:11" s="1" customFormat="1" ht="15" customHeight="1">
      <c r="B35" s="256"/>
      <c r="C35" s="257"/>
      <c r="D35" s="381" t="s">
        <v>1129</v>
      </c>
      <c r="E35" s="381"/>
      <c r="F35" s="381"/>
      <c r="G35" s="381"/>
      <c r="H35" s="381"/>
      <c r="I35" s="381"/>
      <c r="J35" s="381"/>
      <c r="K35" s="253"/>
    </row>
    <row r="36" spans="2:11" s="1" customFormat="1" ht="15" customHeight="1">
      <c r="B36" s="256"/>
      <c r="C36" s="257"/>
      <c r="D36" s="255"/>
      <c r="E36" s="258" t="s">
        <v>128</v>
      </c>
      <c r="F36" s="255"/>
      <c r="G36" s="381" t="s">
        <v>1130</v>
      </c>
      <c r="H36" s="381"/>
      <c r="I36" s="381"/>
      <c r="J36" s="381"/>
      <c r="K36" s="253"/>
    </row>
    <row r="37" spans="2:11" s="1" customFormat="1" ht="30.75" customHeight="1">
      <c r="B37" s="256"/>
      <c r="C37" s="257"/>
      <c r="D37" s="255"/>
      <c r="E37" s="258" t="s">
        <v>1131</v>
      </c>
      <c r="F37" s="255"/>
      <c r="G37" s="381" t="s">
        <v>1132</v>
      </c>
      <c r="H37" s="381"/>
      <c r="I37" s="381"/>
      <c r="J37" s="381"/>
      <c r="K37" s="253"/>
    </row>
    <row r="38" spans="2:11" s="1" customFormat="1" ht="15" customHeight="1">
      <c r="B38" s="256"/>
      <c r="C38" s="257"/>
      <c r="D38" s="255"/>
      <c r="E38" s="258" t="s">
        <v>53</v>
      </c>
      <c r="F38" s="255"/>
      <c r="G38" s="381" t="s">
        <v>1133</v>
      </c>
      <c r="H38" s="381"/>
      <c r="I38" s="381"/>
      <c r="J38" s="381"/>
      <c r="K38" s="253"/>
    </row>
    <row r="39" spans="2:11" s="1" customFormat="1" ht="15" customHeight="1">
      <c r="B39" s="256"/>
      <c r="C39" s="257"/>
      <c r="D39" s="255"/>
      <c r="E39" s="258" t="s">
        <v>54</v>
      </c>
      <c r="F39" s="255"/>
      <c r="G39" s="381" t="s">
        <v>1134</v>
      </c>
      <c r="H39" s="381"/>
      <c r="I39" s="381"/>
      <c r="J39" s="381"/>
      <c r="K39" s="253"/>
    </row>
    <row r="40" spans="2:11" s="1" customFormat="1" ht="15" customHeight="1">
      <c r="B40" s="256"/>
      <c r="C40" s="257"/>
      <c r="D40" s="255"/>
      <c r="E40" s="258" t="s">
        <v>129</v>
      </c>
      <c r="F40" s="255"/>
      <c r="G40" s="381" t="s">
        <v>1135</v>
      </c>
      <c r="H40" s="381"/>
      <c r="I40" s="381"/>
      <c r="J40" s="381"/>
      <c r="K40" s="253"/>
    </row>
    <row r="41" spans="2:11" s="1" customFormat="1" ht="15" customHeight="1">
      <c r="B41" s="256"/>
      <c r="C41" s="257"/>
      <c r="D41" s="255"/>
      <c r="E41" s="258" t="s">
        <v>130</v>
      </c>
      <c r="F41" s="255"/>
      <c r="G41" s="381" t="s">
        <v>1136</v>
      </c>
      <c r="H41" s="381"/>
      <c r="I41" s="381"/>
      <c r="J41" s="381"/>
      <c r="K41" s="253"/>
    </row>
    <row r="42" spans="2:11" s="1" customFormat="1" ht="15" customHeight="1">
      <c r="B42" s="256"/>
      <c r="C42" s="257"/>
      <c r="D42" s="255"/>
      <c r="E42" s="258" t="s">
        <v>1137</v>
      </c>
      <c r="F42" s="255"/>
      <c r="G42" s="381" t="s">
        <v>1138</v>
      </c>
      <c r="H42" s="381"/>
      <c r="I42" s="381"/>
      <c r="J42" s="381"/>
      <c r="K42" s="253"/>
    </row>
    <row r="43" spans="2:11" s="1" customFormat="1" ht="15" customHeight="1">
      <c r="B43" s="256"/>
      <c r="C43" s="257"/>
      <c r="D43" s="255"/>
      <c r="E43" s="258"/>
      <c r="F43" s="255"/>
      <c r="G43" s="381" t="s">
        <v>1139</v>
      </c>
      <c r="H43" s="381"/>
      <c r="I43" s="381"/>
      <c r="J43" s="381"/>
      <c r="K43" s="253"/>
    </row>
    <row r="44" spans="2:11" s="1" customFormat="1" ht="15" customHeight="1">
      <c r="B44" s="256"/>
      <c r="C44" s="257"/>
      <c r="D44" s="255"/>
      <c r="E44" s="258" t="s">
        <v>1140</v>
      </c>
      <c r="F44" s="255"/>
      <c r="G44" s="381" t="s">
        <v>1141</v>
      </c>
      <c r="H44" s="381"/>
      <c r="I44" s="381"/>
      <c r="J44" s="381"/>
      <c r="K44" s="253"/>
    </row>
    <row r="45" spans="2:11" s="1" customFormat="1" ht="15" customHeight="1">
      <c r="B45" s="256"/>
      <c r="C45" s="257"/>
      <c r="D45" s="255"/>
      <c r="E45" s="258" t="s">
        <v>132</v>
      </c>
      <c r="F45" s="255"/>
      <c r="G45" s="381" t="s">
        <v>1142</v>
      </c>
      <c r="H45" s="381"/>
      <c r="I45" s="381"/>
      <c r="J45" s="381"/>
      <c r="K45" s="253"/>
    </row>
    <row r="46" spans="2:11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>
      <c r="B47" s="256"/>
      <c r="C47" s="257"/>
      <c r="D47" s="381" t="s">
        <v>1143</v>
      </c>
      <c r="E47" s="381"/>
      <c r="F47" s="381"/>
      <c r="G47" s="381"/>
      <c r="H47" s="381"/>
      <c r="I47" s="381"/>
      <c r="J47" s="381"/>
      <c r="K47" s="253"/>
    </row>
    <row r="48" spans="2:11" s="1" customFormat="1" ht="15" customHeight="1">
      <c r="B48" s="256"/>
      <c r="C48" s="257"/>
      <c r="D48" s="257"/>
      <c r="E48" s="381" t="s">
        <v>1144</v>
      </c>
      <c r="F48" s="381"/>
      <c r="G48" s="381"/>
      <c r="H48" s="381"/>
      <c r="I48" s="381"/>
      <c r="J48" s="381"/>
      <c r="K48" s="253"/>
    </row>
    <row r="49" spans="2:11" s="1" customFormat="1" ht="15" customHeight="1">
      <c r="B49" s="256"/>
      <c r="C49" s="257"/>
      <c r="D49" s="257"/>
      <c r="E49" s="381" t="s">
        <v>1145</v>
      </c>
      <c r="F49" s="381"/>
      <c r="G49" s="381"/>
      <c r="H49" s="381"/>
      <c r="I49" s="381"/>
      <c r="J49" s="381"/>
      <c r="K49" s="253"/>
    </row>
    <row r="50" spans="2:11" s="1" customFormat="1" ht="15" customHeight="1">
      <c r="B50" s="256"/>
      <c r="C50" s="257"/>
      <c r="D50" s="257"/>
      <c r="E50" s="381" t="s">
        <v>1146</v>
      </c>
      <c r="F50" s="381"/>
      <c r="G50" s="381"/>
      <c r="H50" s="381"/>
      <c r="I50" s="381"/>
      <c r="J50" s="381"/>
      <c r="K50" s="253"/>
    </row>
    <row r="51" spans="2:11" s="1" customFormat="1" ht="15" customHeight="1">
      <c r="B51" s="256"/>
      <c r="C51" s="257"/>
      <c r="D51" s="381" t="s">
        <v>1147</v>
      </c>
      <c r="E51" s="381"/>
      <c r="F51" s="381"/>
      <c r="G51" s="381"/>
      <c r="H51" s="381"/>
      <c r="I51" s="381"/>
      <c r="J51" s="381"/>
      <c r="K51" s="253"/>
    </row>
    <row r="52" spans="2:11" s="1" customFormat="1" ht="25.5" customHeight="1">
      <c r="B52" s="252"/>
      <c r="C52" s="383" t="s">
        <v>1148</v>
      </c>
      <c r="D52" s="383"/>
      <c r="E52" s="383"/>
      <c r="F52" s="383"/>
      <c r="G52" s="383"/>
      <c r="H52" s="383"/>
      <c r="I52" s="383"/>
      <c r="J52" s="383"/>
      <c r="K52" s="253"/>
    </row>
    <row r="53" spans="2:11" s="1" customFormat="1" ht="5.25" customHeight="1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>
      <c r="B54" s="252"/>
      <c r="C54" s="381" t="s">
        <v>1149</v>
      </c>
      <c r="D54" s="381"/>
      <c r="E54" s="381"/>
      <c r="F54" s="381"/>
      <c r="G54" s="381"/>
      <c r="H54" s="381"/>
      <c r="I54" s="381"/>
      <c r="J54" s="381"/>
      <c r="K54" s="253"/>
    </row>
    <row r="55" spans="2:11" s="1" customFormat="1" ht="15" customHeight="1">
      <c r="B55" s="252"/>
      <c r="C55" s="381" t="s">
        <v>1150</v>
      </c>
      <c r="D55" s="381"/>
      <c r="E55" s="381"/>
      <c r="F55" s="381"/>
      <c r="G55" s="381"/>
      <c r="H55" s="381"/>
      <c r="I55" s="381"/>
      <c r="J55" s="381"/>
      <c r="K55" s="253"/>
    </row>
    <row r="56" spans="2:11" s="1" customFormat="1" ht="12.75" customHeight="1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>
      <c r="B57" s="252"/>
      <c r="C57" s="381" t="s">
        <v>1151</v>
      </c>
      <c r="D57" s="381"/>
      <c r="E57" s="381"/>
      <c r="F57" s="381"/>
      <c r="G57" s="381"/>
      <c r="H57" s="381"/>
      <c r="I57" s="381"/>
      <c r="J57" s="381"/>
      <c r="K57" s="253"/>
    </row>
    <row r="58" spans="2:11" s="1" customFormat="1" ht="15" customHeight="1">
      <c r="B58" s="252"/>
      <c r="C58" s="257"/>
      <c r="D58" s="381" t="s">
        <v>1152</v>
      </c>
      <c r="E58" s="381"/>
      <c r="F58" s="381"/>
      <c r="G58" s="381"/>
      <c r="H58" s="381"/>
      <c r="I58" s="381"/>
      <c r="J58" s="381"/>
      <c r="K58" s="253"/>
    </row>
    <row r="59" spans="2:11" s="1" customFormat="1" ht="15" customHeight="1">
      <c r="B59" s="252"/>
      <c r="C59" s="257"/>
      <c r="D59" s="381" t="s">
        <v>1153</v>
      </c>
      <c r="E59" s="381"/>
      <c r="F59" s="381"/>
      <c r="G59" s="381"/>
      <c r="H59" s="381"/>
      <c r="I59" s="381"/>
      <c r="J59" s="381"/>
      <c r="K59" s="253"/>
    </row>
    <row r="60" spans="2:11" s="1" customFormat="1" ht="15" customHeight="1">
      <c r="B60" s="252"/>
      <c r="C60" s="257"/>
      <c r="D60" s="381" t="s">
        <v>1154</v>
      </c>
      <c r="E60" s="381"/>
      <c r="F60" s="381"/>
      <c r="G60" s="381"/>
      <c r="H60" s="381"/>
      <c r="I60" s="381"/>
      <c r="J60" s="381"/>
      <c r="K60" s="253"/>
    </row>
    <row r="61" spans="2:11" s="1" customFormat="1" ht="15" customHeight="1">
      <c r="B61" s="252"/>
      <c r="C61" s="257"/>
      <c r="D61" s="381" t="s">
        <v>1155</v>
      </c>
      <c r="E61" s="381"/>
      <c r="F61" s="381"/>
      <c r="G61" s="381"/>
      <c r="H61" s="381"/>
      <c r="I61" s="381"/>
      <c r="J61" s="381"/>
      <c r="K61" s="253"/>
    </row>
    <row r="62" spans="2:11" s="1" customFormat="1" ht="15" customHeight="1">
      <c r="B62" s="252"/>
      <c r="C62" s="257"/>
      <c r="D62" s="385" t="s">
        <v>1156</v>
      </c>
      <c r="E62" s="385"/>
      <c r="F62" s="385"/>
      <c r="G62" s="385"/>
      <c r="H62" s="385"/>
      <c r="I62" s="385"/>
      <c r="J62" s="385"/>
      <c r="K62" s="253"/>
    </row>
    <row r="63" spans="2:11" s="1" customFormat="1" ht="15" customHeight="1">
      <c r="B63" s="252"/>
      <c r="C63" s="257"/>
      <c r="D63" s="381" t="s">
        <v>1157</v>
      </c>
      <c r="E63" s="381"/>
      <c r="F63" s="381"/>
      <c r="G63" s="381"/>
      <c r="H63" s="381"/>
      <c r="I63" s="381"/>
      <c r="J63" s="381"/>
      <c r="K63" s="253"/>
    </row>
    <row r="64" spans="2:11" s="1" customFormat="1" ht="12.75" customHeight="1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>
      <c r="B65" s="252"/>
      <c r="C65" s="257"/>
      <c r="D65" s="381" t="s">
        <v>1158</v>
      </c>
      <c r="E65" s="381"/>
      <c r="F65" s="381"/>
      <c r="G65" s="381"/>
      <c r="H65" s="381"/>
      <c r="I65" s="381"/>
      <c r="J65" s="381"/>
      <c r="K65" s="253"/>
    </row>
    <row r="66" spans="2:11" s="1" customFormat="1" ht="15" customHeight="1">
      <c r="B66" s="252"/>
      <c r="C66" s="257"/>
      <c r="D66" s="385" t="s">
        <v>1159</v>
      </c>
      <c r="E66" s="385"/>
      <c r="F66" s="385"/>
      <c r="G66" s="385"/>
      <c r="H66" s="385"/>
      <c r="I66" s="385"/>
      <c r="J66" s="385"/>
      <c r="K66" s="253"/>
    </row>
    <row r="67" spans="2:11" s="1" customFormat="1" ht="15" customHeight="1">
      <c r="B67" s="252"/>
      <c r="C67" s="257"/>
      <c r="D67" s="381" t="s">
        <v>1160</v>
      </c>
      <c r="E67" s="381"/>
      <c r="F67" s="381"/>
      <c r="G67" s="381"/>
      <c r="H67" s="381"/>
      <c r="I67" s="381"/>
      <c r="J67" s="381"/>
      <c r="K67" s="253"/>
    </row>
    <row r="68" spans="2:11" s="1" customFormat="1" ht="15" customHeight="1">
      <c r="B68" s="252"/>
      <c r="C68" s="257"/>
      <c r="D68" s="381" t="s">
        <v>1161</v>
      </c>
      <c r="E68" s="381"/>
      <c r="F68" s="381"/>
      <c r="G68" s="381"/>
      <c r="H68" s="381"/>
      <c r="I68" s="381"/>
      <c r="J68" s="381"/>
      <c r="K68" s="253"/>
    </row>
    <row r="69" spans="2:11" s="1" customFormat="1" ht="15" customHeight="1">
      <c r="B69" s="252"/>
      <c r="C69" s="257"/>
      <c r="D69" s="381" t="s">
        <v>1162</v>
      </c>
      <c r="E69" s="381"/>
      <c r="F69" s="381"/>
      <c r="G69" s="381"/>
      <c r="H69" s="381"/>
      <c r="I69" s="381"/>
      <c r="J69" s="381"/>
      <c r="K69" s="253"/>
    </row>
    <row r="70" spans="2:11" s="1" customFormat="1" ht="15" customHeight="1">
      <c r="B70" s="252"/>
      <c r="C70" s="257"/>
      <c r="D70" s="381" t="s">
        <v>1163</v>
      </c>
      <c r="E70" s="381"/>
      <c r="F70" s="381"/>
      <c r="G70" s="381"/>
      <c r="H70" s="381"/>
      <c r="I70" s="381"/>
      <c r="J70" s="381"/>
      <c r="K70" s="253"/>
    </row>
    <row r="71" spans="2:1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>
      <c r="B75" s="269"/>
      <c r="C75" s="384" t="s">
        <v>1164</v>
      </c>
      <c r="D75" s="384"/>
      <c r="E75" s="384"/>
      <c r="F75" s="384"/>
      <c r="G75" s="384"/>
      <c r="H75" s="384"/>
      <c r="I75" s="384"/>
      <c r="J75" s="384"/>
      <c r="K75" s="270"/>
    </row>
    <row r="76" spans="2:11" s="1" customFormat="1" ht="17.25" customHeight="1">
      <c r="B76" s="269"/>
      <c r="C76" s="271" t="s">
        <v>1165</v>
      </c>
      <c r="D76" s="271"/>
      <c r="E76" s="271"/>
      <c r="F76" s="271" t="s">
        <v>1166</v>
      </c>
      <c r="G76" s="272"/>
      <c r="H76" s="271" t="s">
        <v>54</v>
      </c>
      <c r="I76" s="271" t="s">
        <v>57</v>
      </c>
      <c r="J76" s="271" t="s">
        <v>1167</v>
      </c>
      <c r="K76" s="270"/>
    </row>
    <row r="77" spans="2:11" s="1" customFormat="1" ht="17.25" customHeight="1">
      <c r="B77" s="269"/>
      <c r="C77" s="273" t="s">
        <v>1168</v>
      </c>
      <c r="D77" s="273"/>
      <c r="E77" s="273"/>
      <c r="F77" s="274" t="s">
        <v>1169</v>
      </c>
      <c r="G77" s="275"/>
      <c r="H77" s="273"/>
      <c r="I77" s="273"/>
      <c r="J77" s="273" t="s">
        <v>1170</v>
      </c>
      <c r="K77" s="270"/>
    </row>
    <row r="78" spans="2:11" s="1" customFormat="1" ht="5.25" customHeight="1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>
      <c r="B79" s="269"/>
      <c r="C79" s="258" t="s">
        <v>53</v>
      </c>
      <c r="D79" s="278"/>
      <c r="E79" s="278"/>
      <c r="F79" s="279" t="s">
        <v>1171</v>
      </c>
      <c r="G79" s="280"/>
      <c r="H79" s="258" t="s">
        <v>1172</v>
      </c>
      <c r="I79" s="258" t="s">
        <v>1173</v>
      </c>
      <c r="J79" s="258">
        <v>20</v>
      </c>
      <c r="K79" s="270"/>
    </row>
    <row r="80" spans="2:11" s="1" customFormat="1" ht="15" customHeight="1">
      <c r="B80" s="269"/>
      <c r="C80" s="258" t="s">
        <v>1174</v>
      </c>
      <c r="D80" s="258"/>
      <c r="E80" s="258"/>
      <c r="F80" s="279" t="s">
        <v>1171</v>
      </c>
      <c r="G80" s="280"/>
      <c r="H80" s="258" t="s">
        <v>1175</v>
      </c>
      <c r="I80" s="258" t="s">
        <v>1173</v>
      </c>
      <c r="J80" s="258">
        <v>120</v>
      </c>
      <c r="K80" s="270"/>
    </row>
    <row r="81" spans="2:11" s="1" customFormat="1" ht="15" customHeight="1">
      <c r="B81" s="281"/>
      <c r="C81" s="258" t="s">
        <v>1176</v>
      </c>
      <c r="D81" s="258"/>
      <c r="E81" s="258"/>
      <c r="F81" s="279" t="s">
        <v>1177</v>
      </c>
      <c r="G81" s="280"/>
      <c r="H81" s="258" t="s">
        <v>1178</v>
      </c>
      <c r="I81" s="258" t="s">
        <v>1173</v>
      </c>
      <c r="J81" s="258">
        <v>50</v>
      </c>
      <c r="K81" s="270"/>
    </row>
    <row r="82" spans="2:11" s="1" customFormat="1" ht="15" customHeight="1">
      <c r="B82" s="281"/>
      <c r="C82" s="258" t="s">
        <v>1179</v>
      </c>
      <c r="D82" s="258"/>
      <c r="E82" s="258"/>
      <c r="F82" s="279" t="s">
        <v>1171</v>
      </c>
      <c r="G82" s="280"/>
      <c r="H82" s="258" t="s">
        <v>1180</v>
      </c>
      <c r="I82" s="258" t="s">
        <v>1181</v>
      </c>
      <c r="J82" s="258"/>
      <c r="K82" s="270"/>
    </row>
    <row r="83" spans="2:11" s="1" customFormat="1" ht="15" customHeight="1">
      <c r="B83" s="281"/>
      <c r="C83" s="282" t="s">
        <v>1182</v>
      </c>
      <c r="D83" s="282"/>
      <c r="E83" s="282"/>
      <c r="F83" s="283" t="s">
        <v>1177</v>
      </c>
      <c r="G83" s="282"/>
      <c r="H83" s="282" t="s">
        <v>1183</v>
      </c>
      <c r="I83" s="282" t="s">
        <v>1173</v>
      </c>
      <c r="J83" s="282">
        <v>15</v>
      </c>
      <c r="K83" s="270"/>
    </row>
    <row r="84" spans="2:11" s="1" customFormat="1" ht="15" customHeight="1">
      <c r="B84" s="281"/>
      <c r="C84" s="282" t="s">
        <v>1184</v>
      </c>
      <c r="D84" s="282"/>
      <c r="E84" s="282"/>
      <c r="F84" s="283" t="s">
        <v>1177</v>
      </c>
      <c r="G84" s="282"/>
      <c r="H84" s="282" t="s">
        <v>1185</v>
      </c>
      <c r="I84" s="282" t="s">
        <v>1173</v>
      </c>
      <c r="J84" s="282">
        <v>15</v>
      </c>
      <c r="K84" s="270"/>
    </row>
    <row r="85" spans="2:11" s="1" customFormat="1" ht="15" customHeight="1">
      <c r="B85" s="281"/>
      <c r="C85" s="282" t="s">
        <v>1186</v>
      </c>
      <c r="D85" s="282"/>
      <c r="E85" s="282"/>
      <c r="F85" s="283" t="s">
        <v>1177</v>
      </c>
      <c r="G85" s="282"/>
      <c r="H85" s="282" t="s">
        <v>1187</v>
      </c>
      <c r="I85" s="282" t="s">
        <v>1173</v>
      </c>
      <c r="J85" s="282">
        <v>20</v>
      </c>
      <c r="K85" s="270"/>
    </row>
    <row r="86" spans="2:11" s="1" customFormat="1" ht="15" customHeight="1">
      <c r="B86" s="281"/>
      <c r="C86" s="282" t="s">
        <v>1188</v>
      </c>
      <c r="D86" s="282"/>
      <c r="E86" s="282"/>
      <c r="F86" s="283" t="s">
        <v>1177</v>
      </c>
      <c r="G86" s="282"/>
      <c r="H86" s="282" t="s">
        <v>1189</v>
      </c>
      <c r="I86" s="282" t="s">
        <v>1173</v>
      </c>
      <c r="J86" s="282">
        <v>20</v>
      </c>
      <c r="K86" s="270"/>
    </row>
    <row r="87" spans="2:11" s="1" customFormat="1" ht="15" customHeight="1">
      <c r="B87" s="281"/>
      <c r="C87" s="258" t="s">
        <v>1190</v>
      </c>
      <c r="D87" s="258"/>
      <c r="E87" s="258"/>
      <c r="F87" s="279" t="s">
        <v>1177</v>
      </c>
      <c r="G87" s="280"/>
      <c r="H87" s="258" t="s">
        <v>1191</v>
      </c>
      <c r="I87" s="258" t="s">
        <v>1173</v>
      </c>
      <c r="J87" s="258">
        <v>50</v>
      </c>
      <c r="K87" s="270"/>
    </row>
    <row r="88" spans="2:11" s="1" customFormat="1" ht="15" customHeight="1">
      <c r="B88" s="281"/>
      <c r="C88" s="258" t="s">
        <v>1192</v>
      </c>
      <c r="D88" s="258"/>
      <c r="E88" s="258"/>
      <c r="F88" s="279" t="s">
        <v>1177</v>
      </c>
      <c r="G88" s="280"/>
      <c r="H88" s="258" t="s">
        <v>1193</v>
      </c>
      <c r="I88" s="258" t="s">
        <v>1173</v>
      </c>
      <c r="J88" s="258">
        <v>20</v>
      </c>
      <c r="K88" s="270"/>
    </row>
    <row r="89" spans="2:11" s="1" customFormat="1" ht="15" customHeight="1">
      <c r="B89" s="281"/>
      <c r="C89" s="258" t="s">
        <v>1194</v>
      </c>
      <c r="D89" s="258"/>
      <c r="E89" s="258"/>
      <c r="F89" s="279" t="s">
        <v>1177</v>
      </c>
      <c r="G89" s="280"/>
      <c r="H89" s="258" t="s">
        <v>1195</v>
      </c>
      <c r="I89" s="258" t="s">
        <v>1173</v>
      </c>
      <c r="J89" s="258">
        <v>20</v>
      </c>
      <c r="K89" s="270"/>
    </row>
    <row r="90" spans="2:11" s="1" customFormat="1" ht="15" customHeight="1">
      <c r="B90" s="281"/>
      <c r="C90" s="258" t="s">
        <v>1196</v>
      </c>
      <c r="D90" s="258"/>
      <c r="E90" s="258"/>
      <c r="F90" s="279" t="s">
        <v>1177</v>
      </c>
      <c r="G90" s="280"/>
      <c r="H90" s="258" t="s">
        <v>1197</v>
      </c>
      <c r="I90" s="258" t="s">
        <v>1173</v>
      </c>
      <c r="J90" s="258">
        <v>50</v>
      </c>
      <c r="K90" s="270"/>
    </row>
    <row r="91" spans="2:11" s="1" customFormat="1" ht="15" customHeight="1">
      <c r="B91" s="281"/>
      <c r="C91" s="258" t="s">
        <v>1198</v>
      </c>
      <c r="D91" s="258"/>
      <c r="E91" s="258"/>
      <c r="F91" s="279" t="s">
        <v>1177</v>
      </c>
      <c r="G91" s="280"/>
      <c r="H91" s="258" t="s">
        <v>1198</v>
      </c>
      <c r="I91" s="258" t="s">
        <v>1173</v>
      </c>
      <c r="J91" s="258">
        <v>50</v>
      </c>
      <c r="K91" s="270"/>
    </row>
    <row r="92" spans="2:11" s="1" customFormat="1" ht="15" customHeight="1">
      <c r="B92" s="281"/>
      <c r="C92" s="258" t="s">
        <v>1199</v>
      </c>
      <c r="D92" s="258"/>
      <c r="E92" s="258"/>
      <c r="F92" s="279" t="s">
        <v>1177</v>
      </c>
      <c r="G92" s="280"/>
      <c r="H92" s="258" t="s">
        <v>1200</v>
      </c>
      <c r="I92" s="258" t="s">
        <v>1173</v>
      </c>
      <c r="J92" s="258">
        <v>255</v>
      </c>
      <c r="K92" s="270"/>
    </row>
    <row r="93" spans="2:11" s="1" customFormat="1" ht="15" customHeight="1">
      <c r="B93" s="281"/>
      <c r="C93" s="258" t="s">
        <v>1201</v>
      </c>
      <c r="D93" s="258"/>
      <c r="E93" s="258"/>
      <c r="F93" s="279" t="s">
        <v>1171</v>
      </c>
      <c r="G93" s="280"/>
      <c r="H93" s="258" t="s">
        <v>1202</v>
      </c>
      <c r="I93" s="258" t="s">
        <v>1203</v>
      </c>
      <c r="J93" s="258"/>
      <c r="K93" s="270"/>
    </row>
    <row r="94" spans="2:11" s="1" customFormat="1" ht="15" customHeight="1">
      <c r="B94" s="281"/>
      <c r="C94" s="258" t="s">
        <v>1204</v>
      </c>
      <c r="D94" s="258"/>
      <c r="E94" s="258"/>
      <c r="F94" s="279" t="s">
        <v>1171</v>
      </c>
      <c r="G94" s="280"/>
      <c r="H94" s="258" t="s">
        <v>1205</v>
      </c>
      <c r="I94" s="258" t="s">
        <v>1206</v>
      </c>
      <c r="J94" s="258"/>
      <c r="K94" s="270"/>
    </row>
    <row r="95" spans="2:11" s="1" customFormat="1" ht="15" customHeight="1">
      <c r="B95" s="281"/>
      <c r="C95" s="258" t="s">
        <v>1207</v>
      </c>
      <c r="D95" s="258"/>
      <c r="E95" s="258"/>
      <c r="F95" s="279" t="s">
        <v>1171</v>
      </c>
      <c r="G95" s="280"/>
      <c r="H95" s="258" t="s">
        <v>1207</v>
      </c>
      <c r="I95" s="258" t="s">
        <v>1206</v>
      </c>
      <c r="J95" s="258"/>
      <c r="K95" s="270"/>
    </row>
    <row r="96" spans="2:11" s="1" customFormat="1" ht="15" customHeight="1">
      <c r="B96" s="281"/>
      <c r="C96" s="258" t="s">
        <v>38</v>
      </c>
      <c r="D96" s="258"/>
      <c r="E96" s="258"/>
      <c r="F96" s="279" t="s">
        <v>1171</v>
      </c>
      <c r="G96" s="280"/>
      <c r="H96" s="258" t="s">
        <v>1208</v>
      </c>
      <c r="I96" s="258" t="s">
        <v>1206</v>
      </c>
      <c r="J96" s="258"/>
      <c r="K96" s="270"/>
    </row>
    <row r="97" spans="2:11" s="1" customFormat="1" ht="15" customHeight="1">
      <c r="B97" s="281"/>
      <c r="C97" s="258" t="s">
        <v>48</v>
      </c>
      <c r="D97" s="258"/>
      <c r="E97" s="258"/>
      <c r="F97" s="279" t="s">
        <v>1171</v>
      </c>
      <c r="G97" s="280"/>
      <c r="H97" s="258" t="s">
        <v>1209</v>
      </c>
      <c r="I97" s="258" t="s">
        <v>1206</v>
      </c>
      <c r="J97" s="258"/>
      <c r="K97" s="270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>
      <c r="B102" s="269"/>
      <c r="C102" s="384" t="s">
        <v>1210</v>
      </c>
      <c r="D102" s="384"/>
      <c r="E102" s="384"/>
      <c r="F102" s="384"/>
      <c r="G102" s="384"/>
      <c r="H102" s="384"/>
      <c r="I102" s="384"/>
      <c r="J102" s="384"/>
      <c r="K102" s="270"/>
    </row>
    <row r="103" spans="2:11" s="1" customFormat="1" ht="17.25" customHeight="1">
      <c r="B103" s="269"/>
      <c r="C103" s="271" t="s">
        <v>1165</v>
      </c>
      <c r="D103" s="271"/>
      <c r="E103" s="271"/>
      <c r="F103" s="271" t="s">
        <v>1166</v>
      </c>
      <c r="G103" s="272"/>
      <c r="H103" s="271" t="s">
        <v>54</v>
      </c>
      <c r="I103" s="271" t="s">
        <v>57</v>
      </c>
      <c r="J103" s="271" t="s">
        <v>1167</v>
      </c>
      <c r="K103" s="270"/>
    </row>
    <row r="104" spans="2:11" s="1" customFormat="1" ht="17.25" customHeight="1">
      <c r="B104" s="269"/>
      <c r="C104" s="273" t="s">
        <v>1168</v>
      </c>
      <c r="D104" s="273"/>
      <c r="E104" s="273"/>
      <c r="F104" s="274" t="s">
        <v>1169</v>
      </c>
      <c r="G104" s="275"/>
      <c r="H104" s="273"/>
      <c r="I104" s="273"/>
      <c r="J104" s="273" t="s">
        <v>1170</v>
      </c>
      <c r="K104" s="270"/>
    </row>
    <row r="105" spans="2:11" s="1" customFormat="1" ht="5.25" customHeight="1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>
      <c r="B106" s="269"/>
      <c r="C106" s="258" t="s">
        <v>53</v>
      </c>
      <c r="D106" s="278"/>
      <c r="E106" s="278"/>
      <c r="F106" s="279" t="s">
        <v>1171</v>
      </c>
      <c r="G106" s="258"/>
      <c r="H106" s="258" t="s">
        <v>1211</v>
      </c>
      <c r="I106" s="258" t="s">
        <v>1173</v>
      </c>
      <c r="J106" s="258">
        <v>20</v>
      </c>
      <c r="K106" s="270"/>
    </row>
    <row r="107" spans="2:11" s="1" customFormat="1" ht="15" customHeight="1">
      <c r="B107" s="269"/>
      <c r="C107" s="258" t="s">
        <v>1174</v>
      </c>
      <c r="D107" s="258"/>
      <c r="E107" s="258"/>
      <c r="F107" s="279" t="s">
        <v>1171</v>
      </c>
      <c r="G107" s="258"/>
      <c r="H107" s="258" t="s">
        <v>1211</v>
      </c>
      <c r="I107" s="258" t="s">
        <v>1173</v>
      </c>
      <c r="J107" s="258">
        <v>120</v>
      </c>
      <c r="K107" s="270"/>
    </row>
    <row r="108" spans="2:11" s="1" customFormat="1" ht="15" customHeight="1">
      <c r="B108" s="281"/>
      <c r="C108" s="258" t="s">
        <v>1176</v>
      </c>
      <c r="D108" s="258"/>
      <c r="E108" s="258"/>
      <c r="F108" s="279" t="s">
        <v>1177</v>
      </c>
      <c r="G108" s="258"/>
      <c r="H108" s="258" t="s">
        <v>1211</v>
      </c>
      <c r="I108" s="258" t="s">
        <v>1173</v>
      </c>
      <c r="J108" s="258">
        <v>50</v>
      </c>
      <c r="K108" s="270"/>
    </row>
    <row r="109" spans="2:11" s="1" customFormat="1" ht="15" customHeight="1">
      <c r="B109" s="281"/>
      <c r="C109" s="258" t="s">
        <v>1179</v>
      </c>
      <c r="D109" s="258"/>
      <c r="E109" s="258"/>
      <c r="F109" s="279" t="s">
        <v>1171</v>
      </c>
      <c r="G109" s="258"/>
      <c r="H109" s="258" t="s">
        <v>1211</v>
      </c>
      <c r="I109" s="258" t="s">
        <v>1181</v>
      </c>
      <c r="J109" s="258"/>
      <c r="K109" s="270"/>
    </row>
    <row r="110" spans="2:11" s="1" customFormat="1" ht="15" customHeight="1">
      <c r="B110" s="281"/>
      <c r="C110" s="258" t="s">
        <v>1190</v>
      </c>
      <c r="D110" s="258"/>
      <c r="E110" s="258"/>
      <c r="F110" s="279" t="s">
        <v>1177</v>
      </c>
      <c r="G110" s="258"/>
      <c r="H110" s="258" t="s">
        <v>1211</v>
      </c>
      <c r="I110" s="258" t="s">
        <v>1173</v>
      </c>
      <c r="J110" s="258">
        <v>50</v>
      </c>
      <c r="K110" s="270"/>
    </row>
    <row r="111" spans="2:11" s="1" customFormat="1" ht="15" customHeight="1">
      <c r="B111" s="281"/>
      <c r="C111" s="258" t="s">
        <v>1198</v>
      </c>
      <c r="D111" s="258"/>
      <c r="E111" s="258"/>
      <c r="F111" s="279" t="s">
        <v>1177</v>
      </c>
      <c r="G111" s="258"/>
      <c r="H111" s="258" t="s">
        <v>1211</v>
      </c>
      <c r="I111" s="258" t="s">
        <v>1173</v>
      </c>
      <c r="J111" s="258">
        <v>50</v>
      </c>
      <c r="K111" s="270"/>
    </row>
    <row r="112" spans="2:11" s="1" customFormat="1" ht="15" customHeight="1">
      <c r="B112" s="281"/>
      <c r="C112" s="258" t="s">
        <v>1196</v>
      </c>
      <c r="D112" s="258"/>
      <c r="E112" s="258"/>
      <c r="F112" s="279" t="s">
        <v>1177</v>
      </c>
      <c r="G112" s="258"/>
      <c r="H112" s="258" t="s">
        <v>1211</v>
      </c>
      <c r="I112" s="258" t="s">
        <v>1173</v>
      </c>
      <c r="J112" s="258">
        <v>50</v>
      </c>
      <c r="K112" s="270"/>
    </row>
    <row r="113" spans="2:11" s="1" customFormat="1" ht="15" customHeight="1">
      <c r="B113" s="281"/>
      <c r="C113" s="258" t="s">
        <v>53</v>
      </c>
      <c r="D113" s="258"/>
      <c r="E113" s="258"/>
      <c r="F113" s="279" t="s">
        <v>1171</v>
      </c>
      <c r="G113" s="258"/>
      <c r="H113" s="258" t="s">
        <v>1212</v>
      </c>
      <c r="I113" s="258" t="s">
        <v>1173</v>
      </c>
      <c r="J113" s="258">
        <v>20</v>
      </c>
      <c r="K113" s="270"/>
    </row>
    <row r="114" spans="2:11" s="1" customFormat="1" ht="15" customHeight="1">
      <c r="B114" s="281"/>
      <c r="C114" s="258" t="s">
        <v>1213</v>
      </c>
      <c r="D114" s="258"/>
      <c r="E114" s="258"/>
      <c r="F114" s="279" t="s">
        <v>1171</v>
      </c>
      <c r="G114" s="258"/>
      <c r="H114" s="258" t="s">
        <v>1214</v>
      </c>
      <c r="I114" s="258" t="s">
        <v>1173</v>
      </c>
      <c r="J114" s="258">
        <v>120</v>
      </c>
      <c r="K114" s="270"/>
    </row>
    <row r="115" spans="2:11" s="1" customFormat="1" ht="15" customHeight="1">
      <c r="B115" s="281"/>
      <c r="C115" s="258" t="s">
        <v>38</v>
      </c>
      <c r="D115" s="258"/>
      <c r="E115" s="258"/>
      <c r="F115" s="279" t="s">
        <v>1171</v>
      </c>
      <c r="G115" s="258"/>
      <c r="H115" s="258" t="s">
        <v>1215</v>
      </c>
      <c r="I115" s="258" t="s">
        <v>1206</v>
      </c>
      <c r="J115" s="258"/>
      <c r="K115" s="270"/>
    </row>
    <row r="116" spans="2:11" s="1" customFormat="1" ht="15" customHeight="1">
      <c r="B116" s="281"/>
      <c r="C116" s="258" t="s">
        <v>48</v>
      </c>
      <c r="D116" s="258"/>
      <c r="E116" s="258"/>
      <c r="F116" s="279" t="s">
        <v>1171</v>
      </c>
      <c r="G116" s="258"/>
      <c r="H116" s="258" t="s">
        <v>1216</v>
      </c>
      <c r="I116" s="258" t="s">
        <v>1206</v>
      </c>
      <c r="J116" s="258"/>
      <c r="K116" s="270"/>
    </row>
    <row r="117" spans="2:11" s="1" customFormat="1" ht="15" customHeight="1">
      <c r="B117" s="281"/>
      <c r="C117" s="258" t="s">
        <v>57</v>
      </c>
      <c r="D117" s="258"/>
      <c r="E117" s="258"/>
      <c r="F117" s="279" t="s">
        <v>1171</v>
      </c>
      <c r="G117" s="258"/>
      <c r="H117" s="258" t="s">
        <v>1217</v>
      </c>
      <c r="I117" s="258" t="s">
        <v>1218</v>
      </c>
      <c r="J117" s="258"/>
      <c r="K117" s="270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82" t="s">
        <v>1219</v>
      </c>
      <c r="D122" s="382"/>
      <c r="E122" s="382"/>
      <c r="F122" s="382"/>
      <c r="G122" s="382"/>
      <c r="H122" s="382"/>
      <c r="I122" s="382"/>
      <c r="J122" s="382"/>
      <c r="K122" s="298"/>
    </row>
    <row r="123" spans="2:11" s="1" customFormat="1" ht="17.25" customHeight="1">
      <c r="B123" s="299"/>
      <c r="C123" s="271" t="s">
        <v>1165</v>
      </c>
      <c r="D123" s="271"/>
      <c r="E123" s="271"/>
      <c r="F123" s="271" t="s">
        <v>1166</v>
      </c>
      <c r="G123" s="272"/>
      <c r="H123" s="271" t="s">
        <v>54</v>
      </c>
      <c r="I123" s="271" t="s">
        <v>57</v>
      </c>
      <c r="J123" s="271" t="s">
        <v>1167</v>
      </c>
      <c r="K123" s="300"/>
    </row>
    <row r="124" spans="2:11" s="1" customFormat="1" ht="17.25" customHeight="1">
      <c r="B124" s="299"/>
      <c r="C124" s="273" t="s">
        <v>1168</v>
      </c>
      <c r="D124" s="273"/>
      <c r="E124" s="273"/>
      <c r="F124" s="274" t="s">
        <v>1169</v>
      </c>
      <c r="G124" s="275"/>
      <c r="H124" s="273"/>
      <c r="I124" s="273"/>
      <c r="J124" s="273" t="s">
        <v>1170</v>
      </c>
      <c r="K124" s="300"/>
    </row>
    <row r="125" spans="2:11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>
      <c r="B126" s="301"/>
      <c r="C126" s="258" t="s">
        <v>1174</v>
      </c>
      <c r="D126" s="278"/>
      <c r="E126" s="278"/>
      <c r="F126" s="279" t="s">
        <v>1171</v>
      </c>
      <c r="G126" s="258"/>
      <c r="H126" s="258" t="s">
        <v>1211</v>
      </c>
      <c r="I126" s="258" t="s">
        <v>1173</v>
      </c>
      <c r="J126" s="258">
        <v>120</v>
      </c>
      <c r="K126" s="304"/>
    </row>
    <row r="127" spans="2:11" s="1" customFormat="1" ht="15" customHeight="1">
      <c r="B127" s="301"/>
      <c r="C127" s="258" t="s">
        <v>1220</v>
      </c>
      <c r="D127" s="258"/>
      <c r="E127" s="258"/>
      <c r="F127" s="279" t="s">
        <v>1171</v>
      </c>
      <c r="G127" s="258"/>
      <c r="H127" s="258" t="s">
        <v>1221</v>
      </c>
      <c r="I127" s="258" t="s">
        <v>1173</v>
      </c>
      <c r="J127" s="258" t="s">
        <v>1222</v>
      </c>
      <c r="K127" s="304"/>
    </row>
    <row r="128" spans="2:11" s="1" customFormat="1" ht="15" customHeight="1">
      <c r="B128" s="301"/>
      <c r="C128" s="258" t="s">
        <v>85</v>
      </c>
      <c r="D128" s="258"/>
      <c r="E128" s="258"/>
      <c r="F128" s="279" t="s">
        <v>1171</v>
      </c>
      <c r="G128" s="258"/>
      <c r="H128" s="258" t="s">
        <v>1223</v>
      </c>
      <c r="I128" s="258" t="s">
        <v>1173</v>
      </c>
      <c r="J128" s="258" t="s">
        <v>1222</v>
      </c>
      <c r="K128" s="304"/>
    </row>
    <row r="129" spans="2:11" s="1" customFormat="1" ht="15" customHeight="1">
      <c r="B129" s="301"/>
      <c r="C129" s="258" t="s">
        <v>1182</v>
      </c>
      <c r="D129" s="258"/>
      <c r="E129" s="258"/>
      <c r="F129" s="279" t="s">
        <v>1177</v>
      </c>
      <c r="G129" s="258"/>
      <c r="H129" s="258" t="s">
        <v>1183</v>
      </c>
      <c r="I129" s="258" t="s">
        <v>1173</v>
      </c>
      <c r="J129" s="258">
        <v>15</v>
      </c>
      <c r="K129" s="304"/>
    </row>
    <row r="130" spans="2:11" s="1" customFormat="1" ht="15" customHeight="1">
      <c r="B130" s="301"/>
      <c r="C130" s="282" t="s">
        <v>1184</v>
      </c>
      <c r="D130" s="282"/>
      <c r="E130" s="282"/>
      <c r="F130" s="283" t="s">
        <v>1177</v>
      </c>
      <c r="G130" s="282"/>
      <c r="H130" s="282" t="s">
        <v>1185</v>
      </c>
      <c r="I130" s="282" t="s">
        <v>1173</v>
      </c>
      <c r="J130" s="282">
        <v>15</v>
      </c>
      <c r="K130" s="304"/>
    </row>
    <row r="131" spans="2:11" s="1" customFormat="1" ht="15" customHeight="1">
      <c r="B131" s="301"/>
      <c r="C131" s="282" t="s">
        <v>1186</v>
      </c>
      <c r="D131" s="282"/>
      <c r="E131" s="282"/>
      <c r="F131" s="283" t="s">
        <v>1177</v>
      </c>
      <c r="G131" s="282"/>
      <c r="H131" s="282" t="s">
        <v>1187</v>
      </c>
      <c r="I131" s="282" t="s">
        <v>1173</v>
      </c>
      <c r="J131" s="282">
        <v>20</v>
      </c>
      <c r="K131" s="304"/>
    </row>
    <row r="132" spans="2:11" s="1" customFormat="1" ht="15" customHeight="1">
      <c r="B132" s="301"/>
      <c r="C132" s="282" t="s">
        <v>1188</v>
      </c>
      <c r="D132" s="282"/>
      <c r="E132" s="282"/>
      <c r="F132" s="283" t="s">
        <v>1177</v>
      </c>
      <c r="G132" s="282"/>
      <c r="H132" s="282" t="s">
        <v>1189</v>
      </c>
      <c r="I132" s="282" t="s">
        <v>1173</v>
      </c>
      <c r="J132" s="282">
        <v>20</v>
      </c>
      <c r="K132" s="304"/>
    </row>
    <row r="133" spans="2:11" s="1" customFormat="1" ht="15" customHeight="1">
      <c r="B133" s="301"/>
      <c r="C133" s="258" t="s">
        <v>1176</v>
      </c>
      <c r="D133" s="258"/>
      <c r="E133" s="258"/>
      <c r="F133" s="279" t="s">
        <v>1177</v>
      </c>
      <c r="G133" s="258"/>
      <c r="H133" s="258" t="s">
        <v>1211</v>
      </c>
      <c r="I133" s="258" t="s">
        <v>1173</v>
      </c>
      <c r="J133" s="258">
        <v>50</v>
      </c>
      <c r="K133" s="304"/>
    </row>
    <row r="134" spans="2:11" s="1" customFormat="1" ht="15" customHeight="1">
      <c r="B134" s="301"/>
      <c r="C134" s="258" t="s">
        <v>1190</v>
      </c>
      <c r="D134" s="258"/>
      <c r="E134" s="258"/>
      <c r="F134" s="279" t="s">
        <v>1177</v>
      </c>
      <c r="G134" s="258"/>
      <c r="H134" s="258" t="s">
        <v>1211</v>
      </c>
      <c r="I134" s="258" t="s">
        <v>1173</v>
      </c>
      <c r="J134" s="258">
        <v>50</v>
      </c>
      <c r="K134" s="304"/>
    </row>
    <row r="135" spans="2:11" s="1" customFormat="1" ht="15" customHeight="1">
      <c r="B135" s="301"/>
      <c r="C135" s="258" t="s">
        <v>1196</v>
      </c>
      <c r="D135" s="258"/>
      <c r="E135" s="258"/>
      <c r="F135" s="279" t="s">
        <v>1177</v>
      </c>
      <c r="G135" s="258"/>
      <c r="H135" s="258" t="s">
        <v>1211</v>
      </c>
      <c r="I135" s="258" t="s">
        <v>1173</v>
      </c>
      <c r="J135" s="258">
        <v>50</v>
      </c>
      <c r="K135" s="304"/>
    </row>
    <row r="136" spans="2:11" s="1" customFormat="1" ht="15" customHeight="1">
      <c r="B136" s="301"/>
      <c r="C136" s="258" t="s">
        <v>1198</v>
      </c>
      <c r="D136" s="258"/>
      <c r="E136" s="258"/>
      <c r="F136" s="279" t="s">
        <v>1177</v>
      </c>
      <c r="G136" s="258"/>
      <c r="H136" s="258" t="s">
        <v>1211</v>
      </c>
      <c r="I136" s="258" t="s">
        <v>1173</v>
      </c>
      <c r="J136" s="258">
        <v>50</v>
      </c>
      <c r="K136" s="304"/>
    </row>
    <row r="137" spans="2:11" s="1" customFormat="1" ht="15" customHeight="1">
      <c r="B137" s="301"/>
      <c r="C137" s="258" t="s">
        <v>1199</v>
      </c>
      <c r="D137" s="258"/>
      <c r="E137" s="258"/>
      <c r="F137" s="279" t="s">
        <v>1177</v>
      </c>
      <c r="G137" s="258"/>
      <c r="H137" s="258" t="s">
        <v>1224</v>
      </c>
      <c r="I137" s="258" t="s">
        <v>1173</v>
      </c>
      <c r="J137" s="258">
        <v>255</v>
      </c>
      <c r="K137" s="304"/>
    </row>
    <row r="138" spans="2:11" s="1" customFormat="1" ht="15" customHeight="1">
      <c r="B138" s="301"/>
      <c r="C138" s="258" t="s">
        <v>1201</v>
      </c>
      <c r="D138" s="258"/>
      <c r="E138" s="258"/>
      <c r="F138" s="279" t="s">
        <v>1171</v>
      </c>
      <c r="G138" s="258"/>
      <c r="H138" s="258" t="s">
        <v>1225</v>
      </c>
      <c r="I138" s="258" t="s">
        <v>1203</v>
      </c>
      <c r="J138" s="258"/>
      <c r="K138" s="304"/>
    </row>
    <row r="139" spans="2:11" s="1" customFormat="1" ht="15" customHeight="1">
      <c r="B139" s="301"/>
      <c r="C139" s="258" t="s">
        <v>1204</v>
      </c>
      <c r="D139" s="258"/>
      <c r="E139" s="258"/>
      <c r="F139" s="279" t="s">
        <v>1171</v>
      </c>
      <c r="G139" s="258"/>
      <c r="H139" s="258" t="s">
        <v>1226</v>
      </c>
      <c r="I139" s="258" t="s">
        <v>1206</v>
      </c>
      <c r="J139" s="258"/>
      <c r="K139" s="304"/>
    </row>
    <row r="140" spans="2:11" s="1" customFormat="1" ht="15" customHeight="1">
      <c r="B140" s="301"/>
      <c r="C140" s="258" t="s">
        <v>1207</v>
      </c>
      <c r="D140" s="258"/>
      <c r="E140" s="258"/>
      <c r="F140" s="279" t="s">
        <v>1171</v>
      </c>
      <c r="G140" s="258"/>
      <c r="H140" s="258" t="s">
        <v>1207</v>
      </c>
      <c r="I140" s="258" t="s">
        <v>1206</v>
      </c>
      <c r="J140" s="258"/>
      <c r="K140" s="304"/>
    </row>
    <row r="141" spans="2:11" s="1" customFormat="1" ht="15" customHeight="1">
      <c r="B141" s="301"/>
      <c r="C141" s="258" t="s">
        <v>38</v>
      </c>
      <c r="D141" s="258"/>
      <c r="E141" s="258"/>
      <c r="F141" s="279" t="s">
        <v>1171</v>
      </c>
      <c r="G141" s="258"/>
      <c r="H141" s="258" t="s">
        <v>1227</v>
      </c>
      <c r="I141" s="258" t="s">
        <v>1206</v>
      </c>
      <c r="J141" s="258"/>
      <c r="K141" s="304"/>
    </row>
    <row r="142" spans="2:11" s="1" customFormat="1" ht="15" customHeight="1">
      <c r="B142" s="301"/>
      <c r="C142" s="258" t="s">
        <v>1228</v>
      </c>
      <c r="D142" s="258"/>
      <c r="E142" s="258"/>
      <c r="F142" s="279" t="s">
        <v>1171</v>
      </c>
      <c r="G142" s="258"/>
      <c r="H142" s="258" t="s">
        <v>1229</v>
      </c>
      <c r="I142" s="258" t="s">
        <v>1206</v>
      </c>
      <c r="J142" s="258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>
      <c r="B147" s="269"/>
      <c r="C147" s="384" t="s">
        <v>1230</v>
      </c>
      <c r="D147" s="384"/>
      <c r="E147" s="384"/>
      <c r="F147" s="384"/>
      <c r="G147" s="384"/>
      <c r="H147" s="384"/>
      <c r="I147" s="384"/>
      <c r="J147" s="384"/>
      <c r="K147" s="270"/>
    </row>
    <row r="148" spans="2:11" s="1" customFormat="1" ht="17.25" customHeight="1">
      <c r="B148" s="269"/>
      <c r="C148" s="271" t="s">
        <v>1165</v>
      </c>
      <c r="D148" s="271"/>
      <c r="E148" s="271"/>
      <c r="F148" s="271" t="s">
        <v>1166</v>
      </c>
      <c r="G148" s="272"/>
      <c r="H148" s="271" t="s">
        <v>54</v>
      </c>
      <c r="I148" s="271" t="s">
        <v>57</v>
      </c>
      <c r="J148" s="271" t="s">
        <v>1167</v>
      </c>
      <c r="K148" s="270"/>
    </row>
    <row r="149" spans="2:11" s="1" customFormat="1" ht="17.25" customHeight="1">
      <c r="B149" s="269"/>
      <c r="C149" s="273" t="s">
        <v>1168</v>
      </c>
      <c r="D149" s="273"/>
      <c r="E149" s="273"/>
      <c r="F149" s="274" t="s">
        <v>1169</v>
      </c>
      <c r="G149" s="275"/>
      <c r="H149" s="273"/>
      <c r="I149" s="273"/>
      <c r="J149" s="273" t="s">
        <v>1170</v>
      </c>
      <c r="K149" s="270"/>
    </row>
    <row r="150" spans="2:11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>
      <c r="B151" s="281"/>
      <c r="C151" s="308" t="s">
        <v>1174</v>
      </c>
      <c r="D151" s="258"/>
      <c r="E151" s="258"/>
      <c r="F151" s="309" t="s">
        <v>1171</v>
      </c>
      <c r="G151" s="258"/>
      <c r="H151" s="308" t="s">
        <v>1211</v>
      </c>
      <c r="I151" s="308" t="s">
        <v>1173</v>
      </c>
      <c r="J151" s="308">
        <v>120</v>
      </c>
      <c r="K151" s="304"/>
    </row>
    <row r="152" spans="2:11" s="1" customFormat="1" ht="15" customHeight="1">
      <c r="B152" s="281"/>
      <c r="C152" s="308" t="s">
        <v>1220</v>
      </c>
      <c r="D152" s="258"/>
      <c r="E152" s="258"/>
      <c r="F152" s="309" t="s">
        <v>1171</v>
      </c>
      <c r="G152" s="258"/>
      <c r="H152" s="308" t="s">
        <v>1231</v>
      </c>
      <c r="I152" s="308" t="s">
        <v>1173</v>
      </c>
      <c r="J152" s="308" t="s">
        <v>1222</v>
      </c>
      <c r="K152" s="304"/>
    </row>
    <row r="153" spans="2:11" s="1" customFormat="1" ht="15" customHeight="1">
      <c r="B153" s="281"/>
      <c r="C153" s="308" t="s">
        <v>85</v>
      </c>
      <c r="D153" s="258"/>
      <c r="E153" s="258"/>
      <c r="F153" s="309" t="s">
        <v>1171</v>
      </c>
      <c r="G153" s="258"/>
      <c r="H153" s="308" t="s">
        <v>1232</v>
      </c>
      <c r="I153" s="308" t="s">
        <v>1173</v>
      </c>
      <c r="J153" s="308" t="s">
        <v>1222</v>
      </c>
      <c r="K153" s="304"/>
    </row>
    <row r="154" spans="2:11" s="1" customFormat="1" ht="15" customHeight="1">
      <c r="B154" s="281"/>
      <c r="C154" s="308" t="s">
        <v>1176</v>
      </c>
      <c r="D154" s="258"/>
      <c r="E154" s="258"/>
      <c r="F154" s="309" t="s">
        <v>1177</v>
      </c>
      <c r="G154" s="258"/>
      <c r="H154" s="308" t="s">
        <v>1211</v>
      </c>
      <c r="I154" s="308" t="s">
        <v>1173</v>
      </c>
      <c r="J154" s="308">
        <v>50</v>
      </c>
      <c r="K154" s="304"/>
    </row>
    <row r="155" spans="2:11" s="1" customFormat="1" ht="15" customHeight="1">
      <c r="B155" s="281"/>
      <c r="C155" s="308" t="s">
        <v>1179</v>
      </c>
      <c r="D155" s="258"/>
      <c r="E155" s="258"/>
      <c r="F155" s="309" t="s">
        <v>1171</v>
      </c>
      <c r="G155" s="258"/>
      <c r="H155" s="308" t="s">
        <v>1211</v>
      </c>
      <c r="I155" s="308" t="s">
        <v>1181</v>
      </c>
      <c r="J155" s="308"/>
      <c r="K155" s="304"/>
    </row>
    <row r="156" spans="2:11" s="1" customFormat="1" ht="15" customHeight="1">
      <c r="B156" s="281"/>
      <c r="C156" s="308" t="s">
        <v>1190</v>
      </c>
      <c r="D156" s="258"/>
      <c r="E156" s="258"/>
      <c r="F156" s="309" t="s">
        <v>1177</v>
      </c>
      <c r="G156" s="258"/>
      <c r="H156" s="308" t="s">
        <v>1211</v>
      </c>
      <c r="I156" s="308" t="s">
        <v>1173</v>
      </c>
      <c r="J156" s="308">
        <v>50</v>
      </c>
      <c r="K156" s="304"/>
    </row>
    <row r="157" spans="2:11" s="1" customFormat="1" ht="15" customHeight="1">
      <c r="B157" s="281"/>
      <c r="C157" s="308" t="s">
        <v>1198</v>
      </c>
      <c r="D157" s="258"/>
      <c r="E157" s="258"/>
      <c r="F157" s="309" t="s">
        <v>1177</v>
      </c>
      <c r="G157" s="258"/>
      <c r="H157" s="308" t="s">
        <v>1211</v>
      </c>
      <c r="I157" s="308" t="s">
        <v>1173</v>
      </c>
      <c r="J157" s="308">
        <v>50</v>
      </c>
      <c r="K157" s="304"/>
    </row>
    <row r="158" spans="2:11" s="1" customFormat="1" ht="15" customHeight="1">
      <c r="B158" s="281"/>
      <c r="C158" s="308" t="s">
        <v>1196</v>
      </c>
      <c r="D158" s="258"/>
      <c r="E158" s="258"/>
      <c r="F158" s="309" t="s">
        <v>1177</v>
      </c>
      <c r="G158" s="258"/>
      <c r="H158" s="308" t="s">
        <v>1211</v>
      </c>
      <c r="I158" s="308" t="s">
        <v>1173</v>
      </c>
      <c r="J158" s="308">
        <v>50</v>
      </c>
      <c r="K158" s="304"/>
    </row>
    <row r="159" spans="2:11" s="1" customFormat="1" ht="15" customHeight="1">
      <c r="B159" s="281"/>
      <c r="C159" s="308" t="s">
        <v>112</v>
      </c>
      <c r="D159" s="258"/>
      <c r="E159" s="258"/>
      <c r="F159" s="309" t="s">
        <v>1171</v>
      </c>
      <c r="G159" s="258"/>
      <c r="H159" s="308" t="s">
        <v>1233</v>
      </c>
      <c r="I159" s="308" t="s">
        <v>1173</v>
      </c>
      <c r="J159" s="308" t="s">
        <v>1234</v>
      </c>
      <c r="K159" s="304"/>
    </row>
    <row r="160" spans="2:11" s="1" customFormat="1" ht="15" customHeight="1">
      <c r="B160" s="281"/>
      <c r="C160" s="308" t="s">
        <v>1235</v>
      </c>
      <c r="D160" s="258"/>
      <c r="E160" s="258"/>
      <c r="F160" s="309" t="s">
        <v>1171</v>
      </c>
      <c r="G160" s="258"/>
      <c r="H160" s="308" t="s">
        <v>1236</v>
      </c>
      <c r="I160" s="308" t="s">
        <v>1206</v>
      </c>
      <c r="J160" s="308"/>
      <c r="K160" s="304"/>
    </row>
    <row r="161" spans="2:1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>
      <c r="B165" s="250"/>
      <c r="C165" s="382" t="s">
        <v>1237</v>
      </c>
      <c r="D165" s="382"/>
      <c r="E165" s="382"/>
      <c r="F165" s="382"/>
      <c r="G165" s="382"/>
      <c r="H165" s="382"/>
      <c r="I165" s="382"/>
      <c r="J165" s="382"/>
      <c r="K165" s="251"/>
    </row>
    <row r="166" spans="2:11" s="1" customFormat="1" ht="17.25" customHeight="1">
      <c r="B166" s="250"/>
      <c r="C166" s="271" t="s">
        <v>1165</v>
      </c>
      <c r="D166" s="271"/>
      <c r="E166" s="271"/>
      <c r="F166" s="271" t="s">
        <v>1166</v>
      </c>
      <c r="G166" s="313"/>
      <c r="H166" s="314" t="s">
        <v>54</v>
      </c>
      <c r="I166" s="314" t="s">
        <v>57</v>
      </c>
      <c r="J166" s="271" t="s">
        <v>1167</v>
      </c>
      <c r="K166" s="251"/>
    </row>
    <row r="167" spans="2:11" s="1" customFormat="1" ht="17.25" customHeight="1">
      <c r="B167" s="252"/>
      <c r="C167" s="273" t="s">
        <v>1168</v>
      </c>
      <c r="D167" s="273"/>
      <c r="E167" s="273"/>
      <c r="F167" s="274" t="s">
        <v>1169</v>
      </c>
      <c r="G167" s="315"/>
      <c r="H167" s="316"/>
      <c r="I167" s="316"/>
      <c r="J167" s="273" t="s">
        <v>1170</v>
      </c>
      <c r="K167" s="253"/>
    </row>
    <row r="168" spans="2:11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>
      <c r="B169" s="281"/>
      <c r="C169" s="258" t="s">
        <v>1174</v>
      </c>
      <c r="D169" s="258"/>
      <c r="E169" s="258"/>
      <c r="F169" s="279" t="s">
        <v>1171</v>
      </c>
      <c r="G169" s="258"/>
      <c r="H169" s="258" t="s">
        <v>1211</v>
      </c>
      <c r="I169" s="258" t="s">
        <v>1173</v>
      </c>
      <c r="J169" s="258">
        <v>120</v>
      </c>
      <c r="K169" s="304"/>
    </row>
    <row r="170" spans="2:11" s="1" customFormat="1" ht="15" customHeight="1">
      <c r="B170" s="281"/>
      <c r="C170" s="258" t="s">
        <v>1220</v>
      </c>
      <c r="D170" s="258"/>
      <c r="E170" s="258"/>
      <c r="F170" s="279" t="s">
        <v>1171</v>
      </c>
      <c r="G170" s="258"/>
      <c r="H170" s="258" t="s">
        <v>1221</v>
      </c>
      <c r="I170" s="258" t="s">
        <v>1173</v>
      </c>
      <c r="J170" s="258" t="s">
        <v>1222</v>
      </c>
      <c r="K170" s="304"/>
    </row>
    <row r="171" spans="2:11" s="1" customFormat="1" ht="15" customHeight="1">
      <c r="B171" s="281"/>
      <c r="C171" s="258" t="s">
        <v>85</v>
      </c>
      <c r="D171" s="258"/>
      <c r="E171" s="258"/>
      <c r="F171" s="279" t="s">
        <v>1171</v>
      </c>
      <c r="G171" s="258"/>
      <c r="H171" s="258" t="s">
        <v>1238</v>
      </c>
      <c r="I171" s="258" t="s">
        <v>1173</v>
      </c>
      <c r="J171" s="258" t="s">
        <v>1222</v>
      </c>
      <c r="K171" s="304"/>
    </row>
    <row r="172" spans="2:11" s="1" customFormat="1" ht="15" customHeight="1">
      <c r="B172" s="281"/>
      <c r="C172" s="258" t="s">
        <v>1176</v>
      </c>
      <c r="D172" s="258"/>
      <c r="E172" s="258"/>
      <c r="F172" s="279" t="s">
        <v>1177</v>
      </c>
      <c r="G172" s="258"/>
      <c r="H172" s="258" t="s">
        <v>1238</v>
      </c>
      <c r="I172" s="258" t="s">
        <v>1173</v>
      </c>
      <c r="J172" s="258">
        <v>50</v>
      </c>
      <c r="K172" s="304"/>
    </row>
    <row r="173" spans="2:11" s="1" customFormat="1" ht="15" customHeight="1">
      <c r="B173" s="281"/>
      <c r="C173" s="258" t="s">
        <v>1179</v>
      </c>
      <c r="D173" s="258"/>
      <c r="E173" s="258"/>
      <c r="F173" s="279" t="s">
        <v>1171</v>
      </c>
      <c r="G173" s="258"/>
      <c r="H173" s="258" t="s">
        <v>1238</v>
      </c>
      <c r="I173" s="258" t="s">
        <v>1181</v>
      </c>
      <c r="J173" s="258"/>
      <c r="K173" s="304"/>
    </row>
    <row r="174" spans="2:11" s="1" customFormat="1" ht="15" customHeight="1">
      <c r="B174" s="281"/>
      <c r="C174" s="258" t="s">
        <v>1190</v>
      </c>
      <c r="D174" s="258"/>
      <c r="E174" s="258"/>
      <c r="F174" s="279" t="s">
        <v>1177</v>
      </c>
      <c r="G174" s="258"/>
      <c r="H174" s="258" t="s">
        <v>1238</v>
      </c>
      <c r="I174" s="258" t="s">
        <v>1173</v>
      </c>
      <c r="J174" s="258">
        <v>50</v>
      </c>
      <c r="K174" s="304"/>
    </row>
    <row r="175" spans="2:11" s="1" customFormat="1" ht="15" customHeight="1">
      <c r="B175" s="281"/>
      <c r="C175" s="258" t="s">
        <v>1198</v>
      </c>
      <c r="D175" s="258"/>
      <c r="E175" s="258"/>
      <c r="F175" s="279" t="s">
        <v>1177</v>
      </c>
      <c r="G175" s="258"/>
      <c r="H175" s="258" t="s">
        <v>1238</v>
      </c>
      <c r="I175" s="258" t="s">
        <v>1173</v>
      </c>
      <c r="J175" s="258">
        <v>50</v>
      </c>
      <c r="K175" s="304"/>
    </row>
    <row r="176" spans="2:11" s="1" customFormat="1" ht="15" customHeight="1">
      <c r="B176" s="281"/>
      <c r="C176" s="258" t="s">
        <v>1196</v>
      </c>
      <c r="D176" s="258"/>
      <c r="E176" s="258"/>
      <c r="F176" s="279" t="s">
        <v>1177</v>
      </c>
      <c r="G176" s="258"/>
      <c r="H176" s="258" t="s">
        <v>1238</v>
      </c>
      <c r="I176" s="258" t="s">
        <v>1173</v>
      </c>
      <c r="J176" s="258">
        <v>50</v>
      </c>
      <c r="K176" s="304"/>
    </row>
    <row r="177" spans="2:11" s="1" customFormat="1" ht="15" customHeight="1">
      <c r="B177" s="281"/>
      <c r="C177" s="258" t="s">
        <v>128</v>
      </c>
      <c r="D177" s="258"/>
      <c r="E177" s="258"/>
      <c r="F177" s="279" t="s">
        <v>1171</v>
      </c>
      <c r="G177" s="258"/>
      <c r="H177" s="258" t="s">
        <v>1239</v>
      </c>
      <c r="I177" s="258" t="s">
        <v>1240</v>
      </c>
      <c r="J177" s="258"/>
      <c r="K177" s="304"/>
    </row>
    <row r="178" spans="2:11" s="1" customFormat="1" ht="15" customHeight="1">
      <c r="B178" s="281"/>
      <c r="C178" s="258" t="s">
        <v>57</v>
      </c>
      <c r="D178" s="258"/>
      <c r="E178" s="258"/>
      <c r="F178" s="279" t="s">
        <v>1171</v>
      </c>
      <c r="G178" s="258"/>
      <c r="H178" s="258" t="s">
        <v>1241</v>
      </c>
      <c r="I178" s="258" t="s">
        <v>1242</v>
      </c>
      <c r="J178" s="258">
        <v>1</v>
      </c>
      <c r="K178" s="304"/>
    </row>
    <row r="179" spans="2:11" s="1" customFormat="1" ht="15" customHeight="1">
      <c r="B179" s="281"/>
      <c r="C179" s="258" t="s">
        <v>53</v>
      </c>
      <c r="D179" s="258"/>
      <c r="E179" s="258"/>
      <c r="F179" s="279" t="s">
        <v>1171</v>
      </c>
      <c r="G179" s="258"/>
      <c r="H179" s="258" t="s">
        <v>1243</v>
      </c>
      <c r="I179" s="258" t="s">
        <v>1173</v>
      </c>
      <c r="J179" s="258">
        <v>20</v>
      </c>
      <c r="K179" s="304"/>
    </row>
    <row r="180" spans="2:11" s="1" customFormat="1" ht="15" customHeight="1">
      <c r="B180" s="281"/>
      <c r="C180" s="258" t="s">
        <v>54</v>
      </c>
      <c r="D180" s="258"/>
      <c r="E180" s="258"/>
      <c r="F180" s="279" t="s">
        <v>1171</v>
      </c>
      <c r="G180" s="258"/>
      <c r="H180" s="258" t="s">
        <v>1244</v>
      </c>
      <c r="I180" s="258" t="s">
        <v>1173</v>
      </c>
      <c r="J180" s="258">
        <v>255</v>
      </c>
      <c r="K180" s="304"/>
    </row>
    <row r="181" spans="2:11" s="1" customFormat="1" ht="15" customHeight="1">
      <c r="B181" s="281"/>
      <c r="C181" s="258" t="s">
        <v>129</v>
      </c>
      <c r="D181" s="258"/>
      <c r="E181" s="258"/>
      <c r="F181" s="279" t="s">
        <v>1171</v>
      </c>
      <c r="G181" s="258"/>
      <c r="H181" s="258" t="s">
        <v>1135</v>
      </c>
      <c r="I181" s="258" t="s">
        <v>1173</v>
      </c>
      <c r="J181" s="258">
        <v>10</v>
      </c>
      <c r="K181" s="304"/>
    </row>
    <row r="182" spans="2:11" s="1" customFormat="1" ht="15" customHeight="1">
      <c r="B182" s="281"/>
      <c r="C182" s="258" t="s">
        <v>130</v>
      </c>
      <c r="D182" s="258"/>
      <c r="E182" s="258"/>
      <c r="F182" s="279" t="s">
        <v>1171</v>
      </c>
      <c r="G182" s="258"/>
      <c r="H182" s="258" t="s">
        <v>1245</v>
      </c>
      <c r="I182" s="258" t="s">
        <v>1206</v>
      </c>
      <c r="J182" s="258"/>
      <c r="K182" s="304"/>
    </row>
    <row r="183" spans="2:11" s="1" customFormat="1" ht="15" customHeight="1">
      <c r="B183" s="281"/>
      <c r="C183" s="258" t="s">
        <v>1246</v>
      </c>
      <c r="D183" s="258"/>
      <c r="E183" s="258"/>
      <c r="F183" s="279" t="s">
        <v>1171</v>
      </c>
      <c r="G183" s="258"/>
      <c r="H183" s="258" t="s">
        <v>1247</v>
      </c>
      <c r="I183" s="258" t="s">
        <v>1206</v>
      </c>
      <c r="J183" s="258"/>
      <c r="K183" s="304"/>
    </row>
    <row r="184" spans="2:11" s="1" customFormat="1" ht="15" customHeight="1">
      <c r="B184" s="281"/>
      <c r="C184" s="258" t="s">
        <v>1235</v>
      </c>
      <c r="D184" s="258"/>
      <c r="E184" s="258"/>
      <c r="F184" s="279" t="s">
        <v>1171</v>
      </c>
      <c r="G184" s="258"/>
      <c r="H184" s="258" t="s">
        <v>1248</v>
      </c>
      <c r="I184" s="258" t="s">
        <v>1206</v>
      </c>
      <c r="J184" s="258"/>
      <c r="K184" s="304"/>
    </row>
    <row r="185" spans="2:11" s="1" customFormat="1" ht="15" customHeight="1">
      <c r="B185" s="281"/>
      <c r="C185" s="258" t="s">
        <v>132</v>
      </c>
      <c r="D185" s="258"/>
      <c r="E185" s="258"/>
      <c r="F185" s="279" t="s">
        <v>1177</v>
      </c>
      <c r="G185" s="258"/>
      <c r="H185" s="258" t="s">
        <v>1249</v>
      </c>
      <c r="I185" s="258" t="s">
        <v>1173</v>
      </c>
      <c r="J185" s="258">
        <v>50</v>
      </c>
      <c r="K185" s="304"/>
    </row>
    <row r="186" spans="2:11" s="1" customFormat="1" ht="15" customHeight="1">
      <c r="B186" s="281"/>
      <c r="C186" s="258" t="s">
        <v>1250</v>
      </c>
      <c r="D186" s="258"/>
      <c r="E186" s="258"/>
      <c r="F186" s="279" t="s">
        <v>1177</v>
      </c>
      <c r="G186" s="258"/>
      <c r="H186" s="258" t="s">
        <v>1251</v>
      </c>
      <c r="I186" s="258" t="s">
        <v>1252</v>
      </c>
      <c r="J186" s="258"/>
      <c r="K186" s="304"/>
    </row>
    <row r="187" spans="2:11" s="1" customFormat="1" ht="15" customHeight="1">
      <c r="B187" s="281"/>
      <c r="C187" s="258" t="s">
        <v>1253</v>
      </c>
      <c r="D187" s="258"/>
      <c r="E187" s="258"/>
      <c r="F187" s="279" t="s">
        <v>1177</v>
      </c>
      <c r="G187" s="258"/>
      <c r="H187" s="258" t="s">
        <v>1254</v>
      </c>
      <c r="I187" s="258" t="s">
        <v>1252</v>
      </c>
      <c r="J187" s="258"/>
      <c r="K187" s="304"/>
    </row>
    <row r="188" spans="2:11" s="1" customFormat="1" ht="15" customHeight="1">
      <c r="B188" s="281"/>
      <c r="C188" s="258" t="s">
        <v>1255</v>
      </c>
      <c r="D188" s="258"/>
      <c r="E188" s="258"/>
      <c r="F188" s="279" t="s">
        <v>1177</v>
      </c>
      <c r="G188" s="258"/>
      <c r="H188" s="258" t="s">
        <v>1256</v>
      </c>
      <c r="I188" s="258" t="s">
        <v>1252</v>
      </c>
      <c r="J188" s="258"/>
      <c r="K188" s="304"/>
    </row>
    <row r="189" spans="2:11" s="1" customFormat="1" ht="15" customHeight="1">
      <c r="B189" s="281"/>
      <c r="C189" s="317" t="s">
        <v>1257</v>
      </c>
      <c r="D189" s="258"/>
      <c r="E189" s="258"/>
      <c r="F189" s="279" t="s">
        <v>1177</v>
      </c>
      <c r="G189" s="258"/>
      <c r="H189" s="258" t="s">
        <v>1258</v>
      </c>
      <c r="I189" s="258" t="s">
        <v>1259</v>
      </c>
      <c r="J189" s="318" t="s">
        <v>1260</v>
      </c>
      <c r="K189" s="304"/>
    </row>
    <row r="190" spans="2:11" s="1" customFormat="1" ht="15" customHeight="1">
      <c r="B190" s="281"/>
      <c r="C190" s="317" t="s">
        <v>42</v>
      </c>
      <c r="D190" s="258"/>
      <c r="E190" s="258"/>
      <c r="F190" s="279" t="s">
        <v>1171</v>
      </c>
      <c r="G190" s="258"/>
      <c r="H190" s="255" t="s">
        <v>1261</v>
      </c>
      <c r="I190" s="258" t="s">
        <v>1262</v>
      </c>
      <c r="J190" s="258"/>
      <c r="K190" s="304"/>
    </row>
    <row r="191" spans="2:11" s="1" customFormat="1" ht="15" customHeight="1">
      <c r="B191" s="281"/>
      <c r="C191" s="317" t="s">
        <v>1263</v>
      </c>
      <c r="D191" s="258"/>
      <c r="E191" s="258"/>
      <c r="F191" s="279" t="s">
        <v>1171</v>
      </c>
      <c r="G191" s="258"/>
      <c r="H191" s="258" t="s">
        <v>1264</v>
      </c>
      <c r="I191" s="258" t="s">
        <v>1206</v>
      </c>
      <c r="J191" s="258"/>
      <c r="K191" s="304"/>
    </row>
    <row r="192" spans="2:11" s="1" customFormat="1" ht="15" customHeight="1">
      <c r="B192" s="281"/>
      <c r="C192" s="317" t="s">
        <v>1265</v>
      </c>
      <c r="D192" s="258"/>
      <c r="E192" s="258"/>
      <c r="F192" s="279" t="s">
        <v>1171</v>
      </c>
      <c r="G192" s="258"/>
      <c r="H192" s="258" t="s">
        <v>1266</v>
      </c>
      <c r="I192" s="258" t="s">
        <v>1206</v>
      </c>
      <c r="J192" s="258"/>
      <c r="K192" s="304"/>
    </row>
    <row r="193" spans="2:11" s="1" customFormat="1" ht="15" customHeight="1">
      <c r="B193" s="281"/>
      <c r="C193" s="317" t="s">
        <v>1267</v>
      </c>
      <c r="D193" s="258"/>
      <c r="E193" s="258"/>
      <c r="F193" s="279" t="s">
        <v>1177</v>
      </c>
      <c r="G193" s="258"/>
      <c r="H193" s="258" t="s">
        <v>1268</v>
      </c>
      <c r="I193" s="258" t="s">
        <v>1206</v>
      </c>
      <c r="J193" s="258"/>
      <c r="K193" s="304"/>
    </row>
    <row r="194" spans="2:11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pans="2:11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pans="2:11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pans="2:11" s="1" customFormat="1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pans="2:11" s="1" customFormat="1" ht="21">
      <c r="B199" s="250"/>
      <c r="C199" s="382" t="s">
        <v>1269</v>
      </c>
      <c r="D199" s="382"/>
      <c r="E199" s="382"/>
      <c r="F199" s="382"/>
      <c r="G199" s="382"/>
      <c r="H199" s="382"/>
      <c r="I199" s="382"/>
      <c r="J199" s="382"/>
      <c r="K199" s="251"/>
    </row>
    <row r="200" spans="2:11" s="1" customFormat="1" ht="25.5" customHeight="1">
      <c r="B200" s="250"/>
      <c r="C200" s="320" t="s">
        <v>1270</v>
      </c>
      <c r="D200" s="320"/>
      <c r="E200" s="320"/>
      <c r="F200" s="320" t="s">
        <v>1271</v>
      </c>
      <c r="G200" s="321"/>
      <c r="H200" s="388" t="s">
        <v>1272</v>
      </c>
      <c r="I200" s="388"/>
      <c r="J200" s="388"/>
      <c r="K200" s="251"/>
    </row>
    <row r="201" spans="2:1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pans="2:11" s="1" customFormat="1" ht="15" customHeight="1">
      <c r="B202" s="281"/>
      <c r="C202" s="258" t="s">
        <v>1262</v>
      </c>
      <c r="D202" s="258"/>
      <c r="E202" s="258"/>
      <c r="F202" s="279" t="s">
        <v>43</v>
      </c>
      <c r="G202" s="258"/>
      <c r="H202" s="387" t="s">
        <v>1273</v>
      </c>
      <c r="I202" s="387"/>
      <c r="J202" s="387"/>
      <c r="K202" s="304"/>
    </row>
    <row r="203" spans="2:11" s="1" customFormat="1" ht="15" customHeight="1">
      <c r="B203" s="281"/>
      <c r="C203" s="258"/>
      <c r="D203" s="258"/>
      <c r="E203" s="258"/>
      <c r="F203" s="279" t="s">
        <v>44</v>
      </c>
      <c r="G203" s="258"/>
      <c r="H203" s="387" t="s">
        <v>1274</v>
      </c>
      <c r="I203" s="387"/>
      <c r="J203" s="387"/>
      <c r="K203" s="304"/>
    </row>
    <row r="204" spans="2:11" s="1" customFormat="1" ht="15" customHeight="1">
      <c r="B204" s="281"/>
      <c r="C204" s="258"/>
      <c r="D204" s="258"/>
      <c r="E204" s="258"/>
      <c r="F204" s="279" t="s">
        <v>47</v>
      </c>
      <c r="G204" s="258"/>
      <c r="H204" s="387" t="s">
        <v>1275</v>
      </c>
      <c r="I204" s="387"/>
      <c r="J204" s="387"/>
      <c r="K204" s="304"/>
    </row>
    <row r="205" spans="2:11" s="1" customFormat="1" ht="15" customHeight="1">
      <c r="B205" s="281"/>
      <c r="C205" s="258"/>
      <c r="D205" s="258"/>
      <c r="E205" s="258"/>
      <c r="F205" s="279" t="s">
        <v>45</v>
      </c>
      <c r="G205" s="258"/>
      <c r="H205" s="387" t="s">
        <v>1276</v>
      </c>
      <c r="I205" s="387"/>
      <c r="J205" s="387"/>
      <c r="K205" s="304"/>
    </row>
    <row r="206" spans="2:11" s="1" customFormat="1" ht="15" customHeight="1">
      <c r="B206" s="281"/>
      <c r="C206" s="258"/>
      <c r="D206" s="258"/>
      <c r="E206" s="258"/>
      <c r="F206" s="279" t="s">
        <v>46</v>
      </c>
      <c r="G206" s="258"/>
      <c r="H206" s="387" t="s">
        <v>1277</v>
      </c>
      <c r="I206" s="387"/>
      <c r="J206" s="387"/>
      <c r="K206" s="304"/>
    </row>
    <row r="207" spans="2:11" s="1" customFormat="1" ht="15" customHeight="1">
      <c r="B207" s="281"/>
      <c r="C207" s="258"/>
      <c r="D207" s="258"/>
      <c r="E207" s="258"/>
      <c r="F207" s="279"/>
      <c r="G207" s="258"/>
      <c r="H207" s="258"/>
      <c r="I207" s="258"/>
      <c r="J207" s="258"/>
      <c r="K207" s="304"/>
    </row>
    <row r="208" spans="2:11" s="1" customFormat="1" ht="15" customHeight="1">
      <c r="B208" s="281"/>
      <c r="C208" s="258" t="s">
        <v>1218</v>
      </c>
      <c r="D208" s="258"/>
      <c r="E208" s="258"/>
      <c r="F208" s="279" t="s">
        <v>78</v>
      </c>
      <c r="G208" s="258"/>
      <c r="H208" s="387" t="s">
        <v>1278</v>
      </c>
      <c r="I208" s="387"/>
      <c r="J208" s="387"/>
      <c r="K208" s="304"/>
    </row>
    <row r="209" spans="2:11" s="1" customFormat="1" ht="15" customHeight="1">
      <c r="B209" s="281"/>
      <c r="C209" s="258"/>
      <c r="D209" s="258"/>
      <c r="E209" s="258"/>
      <c r="F209" s="279" t="s">
        <v>95</v>
      </c>
      <c r="G209" s="258"/>
      <c r="H209" s="387" t="s">
        <v>1116</v>
      </c>
      <c r="I209" s="387"/>
      <c r="J209" s="387"/>
      <c r="K209" s="304"/>
    </row>
    <row r="210" spans="2:11" s="1" customFormat="1" ht="15" customHeight="1">
      <c r="B210" s="281"/>
      <c r="C210" s="258"/>
      <c r="D210" s="258"/>
      <c r="E210" s="258"/>
      <c r="F210" s="279" t="s">
        <v>1114</v>
      </c>
      <c r="G210" s="258"/>
      <c r="H210" s="387" t="s">
        <v>1279</v>
      </c>
      <c r="I210" s="387"/>
      <c r="J210" s="387"/>
      <c r="K210" s="304"/>
    </row>
    <row r="211" spans="2:11" s="1" customFormat="1" ht="15" customHeight="1">
      <c r="B211" s="322"/>
      <c r="C211" s="258"/>
      <c r="D211" s="258"/>
      <c r="E211" s="258"/>
      <c r="F211" s="279" t="s">
        <v>1117</v>
      </c>
      <c r="G211" s="317"/>
      <c r="H211" s="386" t="s">
        <v>1118</v>
      </c>
      <c r="I211" s="386"/>
      <c r="J211" s="386"/>
      <c r="K211" s="323"/>
    </row>
    <row r="212" spans="2:11" s="1" customFormat="1" ht="15" customHeight="1">
      <c r="B212" s="322"/>
      <c r="C212" s="258"/>
      <c r="D212" s="258"/>
      <c r="E212" s="258"/>
      <c r="F212" s="279" t="s">
        <v>1040</v>
      </c>
      <c r="G212" s="317"/>
      <c r="H212" s="386" t="s">
        <v>1087</v>
      </c>
      <c r="I212" s="386"/>
      <c r="J212" s="386"/>
      <c r="K212" s="323"/>
    </row>
    <row r="213" spans="2:11" s="1" customFormat="1" ht="15" customHeight="1">
      <c r="B213" s="322"/>
      <c r="C213" s="258"/>
      <c r="D213" s="258"/>
      <c r="E213" s="258"/>
      <c r="F213" s="279"/>
      <c r="G213" s="317"/>
      <c r="H213" s="308"/>
      <c r="I213" s="308"/>
      <c r="J213" s="308"/>
      <c r="K213" s="323"/>
    </row>
    <row r="214" spans="2:11" s="1" customFormat="1" ht="15" customHeight="1">
      <c r="B214" s="322"/>
      <c r="C214" s="258" t="s">
        <v>1242</v>
      </c>
      <c r="D214" s="258"/>
      <c r="E214" s="258"/>
      <c r="F214" s="279">
        <v>1</v>
      </c>
      <c r="G214" s="317"/>
      <c r="H214" s="386" t="s">
        <v>1280</v>
      </c>
      <c r="I214" s="386"/>
      <c r="J214" s="386"/>
      <c r="K214" s="323"/>
    </row>
    <row r="215" spans="2:11" s="1" customFormat="1" ht="15" customHeight="1">
      <c r="B215" s="322"/>
      <c r="C215" s="258"/>
      <c r="D215" s="258"/>
      <c r="E215" s="258"/>
      <c r="F215" s="279">
        <v>2</v>
      </c>
      <c r="G215" s="317"/>
      <c r="H215" s="386" t="s">
        <v>1281</v>
      </c>
      <c r="I215" s="386"/>
      <c r="J215" s="386"/>
      <c r="K215" s="323"/>
    </row>
    <row r="216" spans="2:11" s="1" customFormat="1" ht="15" customHeight="1">
      <c r="B216" s="322"/>
      <c r="C216" s="258"/>
      <c r="D216" s="258"/>
      <c r="E216" s="258"/>
      <c r="F216" s="279">
        <v>3</v>
      </c>
      <c r="G216" s="317"/>
      <c r="H216" s="386" t="s">
        <v>1282</v>
      </c>
      <c r="I216" s="386"/>
      <c r="J216" s="386"/>
      <c r="K216" s="323"/>
    </row>
    <row r="217" spans="2:11" s="1" customFormat="1" ht="15" customHeight="1">
      <c r="B217" s="322"/>
      <c r="C217" s="258"/>
      <c r="D217" s="258"/>
      <c r="E217" s="258"/>
      <c r="F217" s="279">
        <v>4</v>
      </c>
      <c r="G217" s="317"/>
      <c r="H217" s="386" t="s">
        <v>1283</v>
      </c>
      <c r="I217" s="386"/>
      <c r="J217" s="386"/>
      <c r="K217" s="323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02 - D.1.1 - STAVBA</vt:lpstr>
      <vt:lpstr>SO 02-D2 - Přípojka kanal...</vt:lpstr>
      <vt:lpstr>SO 02-PS - strojní vybave...</vt:lpstr>
      <vt:lpstr>SO 03-D.1.1 -  architek.-...</vt:lpstr>
      <vt:lpstr>SO 03-D.1.4 EL - část ele...</vt:lpstr>
      <vt:lpstr>VON etapa1 - vedlejší a o...</vt:lpstr>
      <vt:lpstr>Pokyny pro vyplnění</vt:lpstr>
      <vt:lpstr>'Rekapitulace stavby'!Názvy_tisku</vt:lpstr>
      <vt:lpstr>'SO 02 - D.1.1 - STAVBA'!Názvy_tisku</vt:lpstr>
      <vt:lpstr>'SO 02-D2 - Přípojka kanal...'!Názvy_tisku</vt:lpstr>
      <vt:lpstr>'SO 02-PS - strojní vybave...'!Názvy_tisku</vt:lpstr>
      <vt:lpstr>'SO 03-D.1.1 -  architek.-...'!Názvy_tisku</vt:lpstr>
      <vt:lpstr>'SO 03-D.1.4 EL - část ele...'!Názvy_tisku</vt:lpstr>
      <vt:lpstr>'VON etapa1 - vedlejší a o...'!Názvy_tisku</vt:lpstr>
      <vt:lpstr>'Pokyny pro vyplnění'!Oblast_tisku</vt:lpstr>
      <vt:lpstr>'Rekapitulace stavby'!Oblast_tisku</vt:lpstr>
      <vt:lpstr>'SO 02 - D.1.1 - STAVBA'!Oblast_tisku</vt:lpstr>
      <vt:lpstr>'SO 02-D2 - Přípojka kanal...'!Oblast_tisku</vt:lpstr>
      <vt:lpstr>'SO 02-PS - strojní vybave...'!Oblast_tisku</vt:lpstr>
      <vt:lpstr>'SO 03-D.1.1 -  architek.-...'!Oblast_tisku</vt:lpstr>
      <vt:lpstr>'SO 03-D.1.4 EL - část ele...'!Oblast_tisku</vt:lpstr>
      <vt:lpstr>'VON etapa1 - vedlejší a o...'!Oblast_tisku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DESKTOP-4PMVI13\Marcela</dc:creator>
  <cp:lastModifiedBy>Marcela Kalužná</cp:lastModifiedBy>
  <dcterms:created xsi:type="dcterms:W3CDTF">2022-02-16T20:00:42Z</dcterms:created>
  <dcterms:modified xsi:type="dcterms:W3CDTF">2021-11-28T09:23:04Z</dcterms:modified>
</cp:coreProperties>
</file>